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60" windowHeight="7815" tabRatio="727" activeTab="5"/>
  </bookViews>
  <sheets>
    <sheet name="ÖSSZEFÜGGÉSEK" sheetId="1" r:id="rId1"/>
    <sheet name="1.sz.mell.összesített" sheetId="2" r:id="rId2"/>
    <sheet name="1.sz.mell.kötelező" sheetId="3" r:id="rId3"/>
    <sheet name="1.sz.mell.önkéntes" sheetId="4" r:id="rId4"/>
    <sheet name="1.sz.mell.államigazgatási" sheetId="5" r:id="rId5"/>
    <sheet name="2.sz.mell.működési  " sheetId="6" r:id="rId6"/>
    <sheet name="2.sz.mell.felhalmozási  " sheetId="7" r:id="rId7"/>
  </sheets>
  <definedNames>
    <definedName name="_xlfn.IFERROR" hidden="1">#NAME?</definedName>
    <definedName name="_xlnm.Print_Area" localSheetId="4">'1.sz.mell.államigazgatási'!$A$1:$E$159</definedName>
    <definedName name="_xlnm.Print_Area" localSheetId="2">'1.sz.mell.kötelező'!$A$1:$E$159</definedName>
    <definedName name="_xlnm.Print_Area" localSheetId="3">'1.sz.mell.önkéntes'!$A$1:$E$159</definedName>
    <definedName name="_xlnm.Print_Area" localSheetId="1">'1.sz.mell.összesített'!$A$1:$E$159</definedName>
    <definedName name="_xlnm.Print_Area" localSheetId="5">'2.sz.mell.működési  '!$A$1:$I$32</definedName>
  </definedNames>
  <calcPr fullCalcOnLoad="1"/>
</workbook>
</file>

<file path=xl/sharedStrings.xml><?xml version="1.0" encoding="utf-8"?>
<sst xmlns="http://schemas.openxmlformats.org/spreadsheetml/2006/main" count="1408" uniqueCount="379">
  <si>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</si>
  <si>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</si>
  <si>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</si>
  <si>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</si>
  <si>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</si>
  <si>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</si>
  <si>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</si>
  <si>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</si>
  <si>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</si>
  <si>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</si>
  <si>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</si>
  <si>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</si>
  <si>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</si>
  <si>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</si>
  <si>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</si>
  <si>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</si>
  <si>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</si>
  <si>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</si>
  <si>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</si>
  <si>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</si>
  <si>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</si>
  <si>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</si>
  <si>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</si>
  <si>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</si>
  <si>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</si>
  <si>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</si>
  <si>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</si>
  <si>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</si>
  <si>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</si>
  <si>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</si>
  <si>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</si>
  <si>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</si>
  <si>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</si>
  <si>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</si>
  <si>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</si>
  <si>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Bevételek</t>
  </si>
  <si>
    <t>Kiadások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</si>
  <si>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</si>
  <si>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</si>
  <si>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</si>
  <si>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</si>
  <si>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</si>
  <si>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</si>
  <si>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</si>
  <si>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</si>
  <si>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</si>
  <si>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</si>
  <si>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</si>
  <si>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</si>
  <si>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</si>
  <si>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</si>
  <si>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</si>
  <si>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</si>
  <si>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</si>
  <si>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</si>
  <si>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</si>
  <si>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</si>
  <si>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</si>
  <si>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</si>
  <si>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</si>
  <si>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</si>
  <si>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</si>
  <si>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</si>
  <si>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</si>
  <si>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</si>
  <si>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</si>
  <si>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</si>
  <si>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</si>
  <si>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</si>
  <si>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</si>
  <si>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</si>
  <si>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</si>
  <si>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</si>
  <si>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</si>
  <si>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</si>
  <si>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</si>
  <si>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</si>
  <si>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</si>
  <si>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</si>
  <si>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</si>
  <si>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</si>
  <si>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</si>
  <si>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</si>
  <si>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</si>
  <si>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</si>
  <si>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</si>
  <si>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</si>
  <si>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</si>
  <si>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</si>
  <si>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</si>
  <si>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</si>
  <si>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</si>
  <si>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</si>
  <si>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</si>
  <si>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</si>
  <si>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</si>
  <si>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</si>
  <si>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</si>
  <si>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</si>
  <si>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</si>
  <si>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</si>
  <si>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</si>
  <si>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</si>
  <si>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</si>
  <si>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</si>
  <si>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</si>
  <si>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</si>
  <si>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</si>
  <si>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</si>
  <si>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</si>
  <si>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</si>
  <si>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</si>
  <si>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</si>
  <si>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</si>
  <si>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</si>
  <si>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</si>
  <si>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</si>
  <si>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</si>
  <si>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</si>
  <si>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</si>
  <si>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</si>
  <si>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</si>
  <si>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</si>
  <si>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</si>
  <si>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</si>
  <si>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</si>
  <si>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</si>
  <si>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</si>
  <si>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</si>
  <si>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</si>
  <si>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</si>
  <si>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</si>
  <si>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</si>
  <si>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</si>
  <si>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</si>
  <si>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</si>
  <si>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</si>
  <si>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</si>
  <si>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</si>
  <si>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</si>
  <si>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</si>
  <si>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</si>
  <si>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</si>
  <si>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</si>
  <si>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</si>
  <si>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</si>
  <si>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</si>
  <si>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</si>
  <si>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</si>
  <si>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</si>
  <si>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</si>
  <si>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</si>
  <si>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</si>
  <si>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</si>
  <si>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</si>
  <si>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</si>
  <si>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</si>
  <si>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</si>
  <si>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</si>
  <si>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</si>
  <si>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</si>
  <si>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</si>
  <si>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</si>
  <si>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</si>
  <si>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</si>
  <si>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</si>
  <si>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</si>
  <si>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</si>
  <si>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</si>
  <si>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</si>
  <si>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</si>
  <si>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</si>
  <si>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</si>
  <si>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</si>
  <si>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</si>
  <si>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</si>
  <si>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</si>
  <si>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</si>
  <si>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</si>
  <si>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</si>
  <si>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</si>
  <si>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</si>
  <si>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</si>
  <si>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</si>
  <si>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</si>
  <si>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</si>
  <si>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</si>
  <si>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</si>
  <si>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</si>
  <si>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</si>
  <si>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</si>
  <si>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</si>
  <si>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</si>
  <si>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</si>
  <si>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</si>
  <si>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</si>
  <si>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</si>
  <si>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</si>
  <si>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</si>
  <si>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</si>
  <si>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</si>
  <si>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</si>
  <si>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</si>
  <si>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</si>
  <si>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</si>
  <si>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</si>
  <si>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</si>
  <si>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</si>
  <si>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</si>
  <si>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</si>
  <si>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</si>
  <si>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</si>
  <si>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</si>
  <si>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</si>
  <si>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</si>
  <si>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</si>
  <si>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</si>
  <si>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</si>
  <si>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</si>
  <si>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</si>
  <si>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</si>
  <si>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</si>
  <si>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</si>
  <si>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</si>
  <si>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</si>
  <si>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</si>
  <si>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</si>
  <si>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</si>
  <si>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</si>
  <si>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</si>
  <si>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</si>
  <si>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</si>
  <si>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</si>
  <si>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</si>
  <si>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</si>
  <si>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</si>
  <si>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</si>
  <si>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</si>
  <si>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</si>
  <si>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</si>
  <si>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</si>
  <si>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</si>
  <si>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</si>
  <si>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</si>
  <si>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</si>
  <si>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</si>
  <si>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</si>
  <si>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</si>
  <si>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</si>
  <si>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</si>
  <si>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</si>
  <si>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</si>
  <si>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</si>
  <si>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</si>
  <si>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</si>
  <si>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</si>
  <si>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</si>
  <si>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</si>
  <si>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</si>
  <si>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</si>
  <si>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</si>
  <si>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</si>
  <si>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</si>
  <si>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</si>
  <si>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</si>
  <si>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</si>
  <si>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</si>
  <si>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</si>
  <si>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</si>
  <si>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</si>
  <si>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</si>
  <si>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</si>
  <si>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</si>
  <si>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</si>
  <si>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</si>
  <si>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</si>
  <si>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</si>
  <si>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</si>
  <si>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</si>
  <si>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</si>
  <si>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</si>
  <si>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</si>
  <si>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</si>
  <si>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</si>
  <si>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</si>
  <si>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2015. évi előirányzat BEVÉTELEK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</si>
  <si>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</si>
  <si>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</si>
  <si>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</si>
  <si>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</si>
  <si>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</si>
  <si>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</si>
  <si>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</si>
  <si>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</si>
  <si>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</si>
  <si>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</si>
  <si>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</si>
  <si>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</si>
  <si>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</si>
  <si>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</si>
  <si>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</si>
  <si>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</si>
  <si>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</si>
  <si>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</si>
  <si>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</si>
  <si>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</si>
  <si>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</si>
  <si>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</si>
  <si>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</si>
  <si>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</si>
  <si>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</si>
  <si>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</si>
  <si>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</si>
  <si>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</si>
  <si>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</si>
  <si>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</si>
  <si>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</si>
  <si>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</si>
  <si>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</si>
  <si>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</si>
  <si>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</si>
  <si>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</si>
  <si>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</si>
  <si>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</si>
  <si>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</si>
  <si>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</si>
  <si>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</si>
  <si>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</si>
  <si>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</si>
  <si>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</si>
  <si>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</si>
  <si>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</si>
  <si>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</si>
  <si>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</si>
  <si>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</si>
  <si>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</si>
  <si>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</si>
  <si>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</si>
  <si>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</si>
  <si>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</si>
  <si>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</si>
  <si>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</si>
  <si>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</si>
  <si>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</si>
  <si>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</si>
  <si>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</si>
  <si>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</si>
  <si>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</si>
  <si>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</si>
  <si>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</si>
  <si>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</si>
  <si>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</si>
  <si>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</si>
  <si>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Módosított előirányzat</t>
  </si>
  <si>
    <t>1. számú táblázat</t>
  </si>
  <si>
    <t>2. számú táblázat</t>
  </si>
  <si>
    <t>Javasolt módosítás</t>
  </si>
  <si>
    <t>3. számú táblázat</t>
  </si>
  <si>
    <t>4.5.</t>
  </si>
  <si>
    <t>4.6.</t>
  </si>
  <si>
    <t>4.7.</t>
  </si>
  <si>
    <t>Vagyoni típusú adók (Magánszemélyek kommunális adója)</t>
  </si>
  <si>
    <t>Idegenforgalmi adó</t>
  </si>
  <si>
    <t>Iparűzési adó</t>
  </si>
  <si>
    <t>Talajtehelési díj</t>
  </si>
  <si>
    <t>forintban</t>
  </si>
  <si>
    <t>Közhatalmi bevételek (4.1.+4.2.+4.3.+4.4.+4.5+4.6+4.7)</t>
  </si>
  <si>
    <t>Talajterhelési díj</t>
  </si>
  <si>
    <t>Vagyoni típusú adók Magánszemélyek kommunális adója)</t>
  </si>
  <si>
    <t xml:space="preserve">  forintban !</t>
  </si>
  <si>
    <t xml:space="preserve"> forintban</t>
  </si>
  <si>
    <t>2021. évi előirányzat</t>
  </si>
  <si>
    <t>Általános tartalék</t>
  </si>
  <si>
    <t>Cél tartalék</t>
  </si>
  <si>
    <t>Pályázati tartalék</t>
  </si>
  <si>
    <t>Egyéb  céltartalék</t>
  </si>
  <si>
    <t>Intézmény finanszírozás</t>
  </si>
  <si>
    <t>Központi, irányító szervi támogatás</t>
  </si>
  <si>
    <t>Központi irányítószervi támogatások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</si>
</sst>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_-;\-* #,##0_-;_-* &quot;-&quot;_-;_-@_-"/>
    <numFmt numFmtId="173" formatCode="_-* #,##0.00_-;\-* #,##0.00_-;_-* &quot;-&quot;??_-;_-@_-"/>
    <numFmt numFmtId="174" formatCode="#,###"/>
    <numFmt numFmtId="175" formatCode="#"/>
    <numFmt numFmtId="176" formatCode="_-* #,##0\ _F_t_-;\-* #,##0\ _F_t_-;_-* &quot;-&quot;??\ _F_t_-;_-@_-"/>
    <numFmt numFmtId="177" formatCode="[$-40E]yyyy\.\ mmmm\ d\.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[$€-2]\ #\ ##,000_);[Red]\([$€-2]\ #\ ##,000\)"/>
    <numFmt numFmtId="182" formatCode="0&quot;.&quot;"/>
  </numFmts>
  <fonts count="58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sz val="9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8" borderId="7" applyNumberFormat="0" applyFont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3" fillId="0" borderId="0" xfId="59" applyFont="1" applyFill="1" applyBorder="1" applyAlignment="1" applyProtection="1">
      <alignment horizontal="center" vertical="center" wrapText="1"/>
      <protection/>
    </xf>
    <xf numFmtId="0" fontId="3" fillId="0" borderId="0" xfId="59" applyFont="1" applyFill="1" applyBorder="1" applyAlignment="1" applyProtection="1">
      <alignment vertical="center" wrapText="1"/>
      <protection/>
    </xf>
    <xf numFmtId="0" fontId="9" fillId="0" borderId="10" xfId="59" applyFont="1" applyFill="1" applyBorder="1" applyAlignment="1" applyProtection="1">
      <alignment horizontal="left" vertical="center" wrapText="1" indent="1"/>
      <protection/>
    </xf>
    <xf numFmtId="0" fontId="9" fillId="0" borderId="11" xfId="59" applyFont="1" applyFill="1" applyBorder="1" applyAlignment="1" applyProtection="1">
      <alignment horizontal="left" vertical="center" wrapText="1" indent="1"/>
      <protection/>
    </xf>
    <xf numFmtId="0" fontId="9" fillId="0" borderId="12" xfId="59" applyFont="1" applyFill="1" applyBorder="1" applyAlignment="1" applyProtection="1">
      <alignment horizontal="left" vertical="center" wrapText="1" indent="1"/>
      <protection/>
    </xf>
    <xf numFmtId="0" fontId="9" fillId="0" borderId="13" xfId="59" applyFont="1" applyFill="1" applyBorder="1" applyAlignment="1" applyProtection="1">
      <alignment horizontal="left" vertical="center" wrapText="1" indent="1"/>
      <protection/>
    </xf>
    <xf numFmtId="0" fontId="9" fillId="0" borderId="14" xfId="59" applyFont="1" applyFill="1" applyBorder="1" applyAlignment="1" applyProtection="1">
      <alignment horizontal="left" vertical="center" wrapText="1" indent="1"/>
      <protection/>
    </xf>
    <xf numFmtId="0" fontId="9" fillId="0" borderId="15" xfId="59" applyFont="1" applyFill="1" applyBorder="1" applyAlignment="1" applyProtection="1">
      <alignment horizontal="left" vertical="center" wrapText="1" indent="1"/>
      <protection/>
    </xf>
    <xf numFmtId="49" fontId="9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9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9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9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9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9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9" fillId="0" borderId="0" xfId="59" applyFont="1" applyFill="1" applyBorder="1" applyAlignment="1" applyProtection="1">
      <alignment horizontal="left" vertical="center" wrapText="1" indent="1"/>
      <protection/>
    </xf>
    <xf numFmtId="0" fontId="8" fillId="0" borderId="22" xfId="59" applyFont="1" applyFill="1" applyBorder="1" applyAlignment="1" applyProtection="1">
      <alignment horizontal="left" vertical="center" wrapText="1" indent="1"/>
      <protection/>
    </xf>
    <xf numFmtId="0" fontId="8" fillId="0" borderId="23" xfId="59" applyFont="1" applyFill="1" applyBorder="1" applyAlignment="1" applyProtection="1">
      <alignment horizontal="left" vertical="center" wrapText="1" indent="1"/>
      <protection/>
    </xf>
    <xf numFmtId="0" fontId="8" fillId="0" borderId="24" xfId="59" applyFont="1" applyFill="1" applyBorder="1" applyAlignment="1" applyProtection="1">
      <alignment horizontal="left" vertical="center" wrapText="1" indent="1"/>
      <protection/>
    </xf>
    <xf numFmtId="0" fontId="4" fillId="0" borderId="22" xfId="59" applyFont="1" applyFill="1" applyBorder="1" applyAlignment="1" applyProtection="1">
      <alignment horizontal="center" vertical="center" wrapText="1"/>
      <protection/>
    </xf>
    <xf numFmtId="0" fontId="4" fillId="0" borderId="23" xfId="59" applyFont="1" applyFill="1" applyBorder="1" applyAlignment="1" applyProtection="1">
      <alignment horizontal="center" vertical="center" wrapText="1"/>
      <protection/>
    </xf>
    <xf numFmtId="0" fontId="8" fillId="0" borderId="23" xfId="59" applyFont="1" applyFill="1" applyBorder="1" applyAlignment="1" applyProtection="1">
      <alignment vertical="center" wrapText="1"/>
      <protection/>
    </xf>
    <xf numFmtId="0" fontId="8" fillId="0" borderId="25" xfId="59" applyFont="1" applyFill="1" applyBorder="1" applyAlignment="1" applyProtection="1">
      <alignment vertical="center" wrapText="1"/>
      <protection/>
    </xf>
    <xf numFmtId="0" fontId="8" fillId="0" borderId="22" xfId="59" applyFont="1" applyFill="1" applyBorder="1" applyAlignment="1" applyProtection="1">
      <alignment horizontal="center" vertical="center" wrapText="1"/>
      <protection/>
    </xf>
    <xf numFmtId="0" fontId="8" fillId="0" borderId="23" xfId="59" applyFont="1" applyFill="1" applyBorder="1" applyAlignment="1" applyProtection="1">
      <alignment horizontal="center" vertical="center" wrapText="1"/>
      <protection/>
    </xf>
    <xf numFmtId="0" fontId="8" fillId="0" borderId="26" xfId="59" applyFont="1" applyFill="1" applyBorder="1" applyAlignment="1" applyProtection="1">
      <alignment horizontal="center" vertical="center" wrapText="1"/>
      <protection/>
    </xf>
    <xf numFmtId="0" fontId="4" fillId="0" borderId="26" xfId="59" applyFont="1" applyFill="1" applyBorder="1" applyAlignment="1" applyProtection="1">
      <alignment horizontal="center" vertical="center" wrapText="1"/>
      <protection/>
    </xf>
    <xf numFmtId="174" fontId="9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4" fontId="4" fillId="0" borderId="26" xfId="0" applyNumberFormat="1" applyFont="1" applyFill="1" applyBorder="1" applyAlignment="1" applyProtection="1">
      <alignment horizontal="center" vertical="center" wrapText="1"/>
      <protection/>
    </xf>
    <xf numFmtId="174" fontId="0" fillId="0" borderId="0" xfId="0" applyNumberFormat="1" applyFill="1" applyAlignment="1" applyProtection="1">
      <alignment vertical="center" wrapText="1"/>
      <protection/>
    </xf>
    <xf numFmtId="174" fontId="9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4" fontId="9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0" applyFont="1" applyFill="1" applyAlignment="1">
      <alignment/>
    </xf>
    <xf numFmtId="174" fontId="9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23" xfId="59" applyFont="1" applyFill="1" applyBorder="1" applyAlignment="1" applyProtection="1">
      <alignment horizontal="left" vertical="center" wrapText="1" indent="1"/>
      <protection/>
    </xf>
    <xf numFmtId="174" fontId="8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>
      <alignment/>
    </xf>
    <xf numFmtId="0" fontId="9" fillId="0" borderId="11" xfId="59" applyFont="1" applyFill="1" applyBorder="1" applyAlignment="1" applyProtection="1">
      <alignment horizontal="left" indent="6"/>
      <protection/>
    </xf>
    <xf numFmtId="0" fontId="9" fillId="0" borderId="11" xfId="59" applyFont="1" applyFill="1" applyBorder="1" applyAlignment="1" applyProtection="1">
      <alignment horizontal="left" vertical="center" wrapText="1" indent="6"/>
      <protection/>
    </xf>
    <xf numFmtId="0" fontId="9" fillId="0" borderId="15" xfId="59" applyFont="1" applyFill="1" applyBorder="1" applyAlignment="1" applyProtection="1">
      <alignment horizontal="left" vertical="center" wrapText="1" indent="6"/>
      <protection/>
    </xf>
    <xf numFmtId="0" fontId="17" fillId="0" borderId="0" xfId="0" applyFont="1" applyFill="1" applyAlignment="1">
      <alignment/>
    </xf>
    <xf numFmtId="0" fontId="18" fillId="0" borderId="0" xfId="0" applyFont="1" applyAlignment="1">
      <alignment/>
    </xf>
    <xf numFmtId="0" fontId="4" fillId="0" borderId="27" xfId="59" applyFont="1" applyFill="1" applyBorder="1" applyAlignment="1" applyProtection="1">
      <alignment horizontal="center" vertical="center" wrapText="1"/>
      <protection/>
    </xf>
    <xf numFmtId="174" fontId="0" fillId="0" borderId="0" xfId="0" applyNumberFormat="1" applyFill="1" applyAlignment="1" applyProtection="1">
      <alignment horizontal="center" vertical="center" wrapText="1"/>
      <protection/>
    </xf>
    <xf numFmtId="174" fontId="4" fillId="0" borderId="22" xfId="0" applyNumberFormat="1" applyFont="1" applyFill="1" applyBorder="1" applyAlignment="1" applyProtection="1">
      <alignment horizontal="center" vertical="center" wrapText="1"/>
      <protection/>
    </xf>
    <xf numFmtId="174" fontId="4" fillId="0" borderId="23" xfId="0" applyNumberFormat="1" applyFont="1" applyFill="1" applyBorder="1" applyAlignment="1" applyProtection="1">
      <alignment horizontal="center" vertical="center" wrapText="1"/>
      <protection/>
    </xf>
    <xf numFmtId="174" fontId="8" fillId="0" borderId="27" xfId="59" applyNumberFormat="1" applyFont="1" applyFill="1" applyBorder="1" applyAlignment="1" applyProtection="1">
      <alignment horizontal="right" vertical="center" wrapText="1" indent="1"/>
      <protection/>
    </xf>
    <xf numFmtId="174" fontId="9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74" fontId="9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74" fontId="9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74" fontId="9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74" fontId="9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74" fontId="9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horizontal="left" vertical="center" wrapText="1" indent="1"/>
      <protection/>
    </xf>
    <xf numFmtId="0" fontId="12" fillId="0" borderId="11" xfId="0" applyFont="1" applyBorder="1" applyAlignment="1" applyProtection="1">
      <alignment horizontal="left" vertical="center" wrapText="1" indent="1"/>
      <protection/>
    </xf>
    <xf numFmtId="0" fontId="12" fillId="0" borderId="15" xfId="0" applyFont="1" applyBorder="1" applyAlignment="1" applyProtection="1">
      <alignment horizontal="left" vertical="center" wrapText="1" indent="1"/>
      <protection/>
    </xf>
    <xf numFmtId="0" fontId="13" fillId="0" borderId="31" xfId="0" applyFont="1" applyBorder="1" applyAlignment="1" applyProtection="1">
      <alignment horizontal="left" vertical="center" wrapText="1" indent="1"/>
      <protection/>
    </xf>
    <xf numFmtId="174" fontId="8" fillId="0" borderId="32" xfId="59" applyNumberFormat="1" applyFont="1" applyFill="1" applyBorder="1" applyAlignment="1" applyProtection="1">
      <alignment horizontal="right" vertical="center" wrapText="1" indent="1"/>
      <protection/>
    </xf>
    <xf numFmtId="174" fontId="8" fillId="0" borderId="26" xfId="59" applyNumberFormat="1" applyFont="1" applyFill="1" applyBorder="1" applyAlignment="1" applyProtection="1">
      <alignment horizontal="right" vertical="center" wrapText="1" indent="1"/>
      <protection/>
    </xf>
    <xf numFmtId="174" fontId="9" fillId="0" borderId="33" xfId="59" applyNumberFormat="1" applyFont="1" applyFill="1" applyBorder="1" applyAlignment="1" applyProtection="1">
      <alignment horizontal="right" vertical="center" wrapText="1" indent="1"/>
      <protection locked="0"/>
    </xf>
    <xf numFmtId="174" fontId="9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174" fontId="9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74" fontId="9" fillId="0" borderId="36" xfId="59" applyNumberFormat="1" applyFont="1" applyFill="1" applyBorder="1" applyAlignment="1" applyProtection="1">
      <alignment horizontal="right" vertical="center" wrapText="1" indent="1"/>
      <protection locked="0"/>
    </xf>
    <xf numFmtId="174" fontId="8" fillId="0" borderId="26" xfId="59" applyNumberFormat="1" applyFont="1" applyFill="1" applyBorder="1" applyAlignment="1" applyProtection="1">
      <alignment horizontal="right" vertical="center" wrapText="1" indent="1"/>
      <protection/>
    </xf>
    <xf numFmtId="174" fontId="3" fillId="0" borderId="0" xfId="59" applyNumberFormat="1" applyFont="1" applyFill="1" applyBorder="1" applyAlignment="1" applyProtection="1">
      <alignment horizontal="right" vertical="center" wrapText="1" indent="1"/>
      <protection/>
    </xf>
    <xf numFmtId="174" fontId="9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26" xfId="0" applyNumberFormat="1" applyFont="1" applyBorder="1" applyAlignment="1" applyProtection="1">
      <alignment horizontal="right" vertical="center" wrapText="1" indent="1"/>
      <protection/>
    </xf>
    <xf numFmtId="174" fontId="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4" fontId="9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4" fontId="9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4" fontId="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4" fontId="8" fillId="0" borderId="23" xfId="0" applyNumberFormat="1" applyFont="1" applyFill="1" applyBorder="1" applyAlignment="1" applyProtection="1">
      <alignment horizontal="right" vertical="center" wrapText="1" indent="1"/>
      <protection/>
    </xf>
    <xf numFmtId="174" fontId="9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4" fontId="3" fillId="0" borderId="0" xfId="0" applyNumberFormat="1" applyFont="1" applyFill="1" applyAlignment="1" applyProtection="1">
      <alignment horizontal="centerContinuous" vertical="center" wrapText="1"/>
      <protection/>
    </xf>
    <xf numFmtId="174" fontId="0" fillId="0" borderId="0" xfId="0" applyNumberFormat="1" applyFill="1" applyAlignment="1" applyProtection="1">
      <alignment horizontal="centerContinuous" vertical="center"/>
      <protection/>
    </xf>
    <xf numFmtId="174" fontId="4" fillId="0" borderId="22" xfId="0" applyNumberFormat="1" applyFont="1" applyFill="1" applyBorder="1" applyAlignment="1" applyProtection="1">
      <alignment horizontal="centerContinuous" vertical="center" wrapText="1"/>
      <protection/>
    </xf>
    <xf numFmtId="174" fontId="4" fillId="0" borderId="23" xfId="0" applyNumberFormat="1" applyFont="1" applyFill="1" applyBorder="1" applyAlignment="1" applyProtection="1">
      <alignment horizontal="centerContinuous" vertical="center" wrapText="1"/>
      <protection/>
    </xf>
    <xf numFmtId="174" fontId="4" fillId="0" borderId="26" xfId="0" applyNumberFormat="1" applyFont="1" applyFill="1" applyBorder="1" applyAlignment="1" applyProtection="1">
      <alignment horizontal="centerContinuous" vertical="center" wrapText="1"/>
      <protection/>
    </xf>
    <xf numFmtId="174" fontId="1" fillId="0" borderId="0" xfId="0" applyNumberFormat="1" applyFont="1" applyFill="1" applyAlignment="1" applyProtection="1">
      <alignment horizontal="center" vertical="center" wrapText="1"/>
      <protection/>
    </xf>
    <xf numFmtId="174" fontId="8" fillId="0" borderId="39" xfId="0" applyNumberFormat="1" applyFont="1" applyFill="1" applyBorder="1" applyAlignment="1" applyProtection="1">
      <alignment horizontal="center" vertical="center" wrapText="1"/>
      <protection/>
    </xf>
    <xf numFmtId="174" fontId="8" fillId="0" borderId="22" xfId="0" applyNumberFormat="1" applyFont="1" applyFill="1" applyBorder="1" applyAlignment="1" applyProtection="1">
      <alignment horizontal="center" vertical="center" wrapText="1"/>
      <protection/>
    </xf>
    <xf numFmtId="174" fontId="8" fillId="0" borderId="23" xfId="0" applyNumberFormat="1" applyFont="1" applyFill="1" applyBorder="1" applyAlignment="1" applyProtection="1">
      <alignment horizontal="center" vertical="center" wrapText="1"/>
      <protection/>
    </xf>
    <xf numFmtId="174" fontId="8" fillId="0" borderId="0" xfId="0" applyNumberFormat="1" applyFont="1" applyFill="1" applyAlignment="1" applyProtection="1">
      <alignment horizontal="center" vertical="center" wrapText="1"/>
      <protection/>
    </xf>
    <xf numFmtId="174" fontId="0" fillId="0" borderId="40" xfId="0" applyNumberFormat="1" applyFill="1" applyBorder="1" applyAlignment="1" applyProtection="1">
      <alignment horizontal="left" vertical="center" wrapText="1" indent="1"/>
      <protection/>
    </xf>
    <xf numFmtId="174" fontId="9" fillId="0" borderId="18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41" xfId="0" applyNumberFormat="1" applyFill="1" applyBorder="1" applyAlignment="1" applyProtection="1">
      <alignment horizontal="left" vertical="center" wrapText="1" indent="1"/>
      <protection/>
    </xf>
    <xf numFmtId="174" fontId="9" fillId="0" borderId="17" xfId="0" applyNumberFormat="1" applyFont="1" applyFill="1" applyBorder="1" applyAlignment="1" applyProtection="1">
      <alignment horizontal="left" vertical="center" wrapText="1" indent="1"/>
      <protection/>
    </xf>
    <xf numFmtId="174" fontId="9" fillId="0" borderId="42" xfId="0" applyNumberFormat="1" applyFont="1" applyFill="1" applyBorder="1" applyAlignment="1" applyProtection="1">
      <alignment horizontal="left" vertical="center" wrapText="1" indent="1"/>
      <protection/>
    </xf>
    <xf numFmtId="174" fontId="1" fillId="0" borderId="39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74" fontId="9" fillId="0" borderId="16" xfId="0" applyNumberFormat="1" applyFont="1" applyFill="1" applyBorder="1" applyAlignment="1" applyProtection="1">
      <alignment horizontal="left" vertical="center" wrapText="1" indent="1"/>
      <protection/>
    </xf>
    <xf numFmtId="174" fontId="9" fillId="0" borderId="17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74" fontId="14" fillId="0" borderId="11" xfId="0" applyNumberFormat="1" applyFont="1" applyFill="1" applyBorder="1" applyAlignment="1" applyProtection="1">
      <alignment horizontal="right" vertical="center" wrapText="1" indent="1"/>
      <protection/>
    </xf>
    <xf numFmtId="174" fontId="1" fillId="0" borderId="22" xfId="0" applyNumberFormat="1" applyFont="1" applyFill="1" applyBorder="1" applyAlignment="1" applyProtection="1">
      <alignment horizontal="left" vertical="center" wrapText="1" indent="1"/>
      <protection/>
    </xf>
    <xf numFmtId="174" fontId="1" fillId="0" borderId="27" xfId="0" applyNumberFormat="1" applyFont="1" applyFill="1" applyBorder="1" applyAlignment="1" applyProtection="1">
      <alignment horizontal="right" vertical="center" wrapText="1" indent="1"/>
      <protection/>
    </xf>
    <xf numFmtId="174" fontId="9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74" fontId="9" fillId="0" borderId="17" xfId="0" applyNumberFormat="1" applyFont="1" applyFill="1" applyBorder="1" applyAlignment="1" applyProtection="1">
      <alignment horizontal="left" vertical="center" wrapText="1" indent="2"/>
      <protection/>
    </xf>
    <xf numFmtId="174" fontId="9" fillId="0" borderId="11" xfId="0" applyNumberFormat="1" applyFont="1" applyFill="1" applyBorder="1" applyAlignment="1" applyProtection="1">
      <alignment horizontal="left" vertical="center" wrapText="1" indent="2"/>
      <protection/>
    </xf>
    <xf numFmtId="174" fontId="14" fillId="0" borderId="11" xfId="0" applyNumberFormat="1" applyFont="1" applyFill="1" applyBorder="1" applyAlignment="1" applyProtection="1">
      <alignment horizontal="left" vertical="center" wrapText="1" indent="1"/>
      <protection/>
    </xf>
    <xf numFmtId="174" fontId="9" fillId="0" borderId="18" xfId="0" applyNumberFormat="1" applyFont="1" applyFill="1" applyBorder="1" applyAlignment="1" applyProtection="1">
      <alignment horizontal="left" vertical="center" wrapText="1" indent="1"/>
      <protection/>
    </xf>
    <xf numFmtId="174" fontId="9" fillId="0" borderId="18" xfId="0" applyNumberFormat="1" applyFont="1" applyFill="1" applyBorder="1" applyAlignment="1" applyProtection="1">
      <alignment horizontal="left" vertical="center" wrapText="1" indent="2"/>
      <protection/>
    </xf>
    <xf numFmtId="174" fontId="9" fillId="0" borderId="19" xfId="0" applyNumberFormat="1" applyFont="1" applyFill="1" applyBorder="1" applyAlignment="1" applyProtection="1">
      <alignment horizontal="left" vertical="center" wrapText="1" indent="2"/>
      <protection/>
    </xf>
    <xf numFmtId="174" fontId="14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44" xfId="0" applyFont="1" applyBorder="1" applyAlignment="1" applyProtection="1">
      <alignment horizontal="left" vertical="center" wrapText="1" indent="1"/>
      <protection/>
    </xf>
    <xf numFmtId="0" fontId="5" fillId="0" borderId="0" xfId="59" applyFont="1" applyFill="1" applyProtection="1">
      <alignment/>
      <protection/>
    </xf>
    <xf numFmtId="0" fontId="5" fillId="0" borderId="0" xfId="59" applyFont="1" applyFill="1" applyAlignment="1" applyProtection="1">
      <alignment horizontal="right" vertical="center" indent="1"/>
      <protection/>
    </xf>
    <xf numFmtId="174" fontId="0" fillId="0" borderId="43" xfId="0" applyNumberFormat="1" applyFill="1" applyBorder="1" applyAlignment="1" applyProtection="1">
      <alignment horizontal="left" vertical="center" wrapText="1" indent="1"/>
      <protection/>
    </xf>
    <xf numFmtId="174" fontId="9" fillId="0" borderId="16" xfId="0" applyNumberFormat="1" applyFont="1" applyFill="1" applyBorder="1" applyAlignment="1" applyProtection="1">
      <alignment horizontal="left" vertical="center" wrapText="1" indent="1"/>
      <protection/>
    </xf>
    <xf numFmtId="174" fontId="9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74" fontId="8" fillId="0" borderId="25" xfId="59" applyNumberFormat="1" applyFont="1" applyFill="1" applyBorder="1" applyAlignment="1" applyProtection="1">
      <alignment horizontal="right" vertical="center" wrapText="1" indent="1"/>
      <protection/>
    </xf>
    <xf numFmtId="174" fontId="8" fillId="0" borderId="23" xfId="59" applyNumberFormat="1" applyFont="1" applyFill="1" applyBorder="1" applyAlignment="1" applyProtection="1">
      <alignment horizontal="right" vertical="center" wrapText="1" indent="1"/>
      <protection/>
    </xf>
    <xf numFmtId="174" fontId="9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74" fontId="9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74" fontId="9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74" fontId="9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74" fontId="9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74" fontId="8" fillId="0" borderId="23" xfId="59" applyNumberFormat="1" applyFont="1" applyFill="1" applyBorder="1" applyAlignment="1" applyProtection="1">
      <alignment horizontal="right" vertical="center" wrapText="1" indent="1"/>
      <protection/>
    </xf>
    <xf numFmtId="0" fontId="8" fillId="0" borderId="24" xfId="59" applyFont="1" applyFill="1" applyBorder="1" applyAlignment="1" applyProtection="1">
      <alignment horizontal="center" vertical="center" wrapText="1"/>
      <protection/>
    </xf>
    <xf numFmtId="0" fontId="8" fillId="0" borderId="25" xfId="59" applyFont="1" applyFill="1" applyBorder="1" applyAlignment="1" applyProtection="1">
      <alignment horizontal="center" vertical="center" wrapText="1"/>
      <protection/>
    </xf>
    <xf numFmtId="0" fontId="9" fillId="0" borderId="12" xfId="59" applyFont="1" applyFill="1" applyBorder="1" applyAlignment="1" applyProtection="1">
      <alignment horizontal="left" vertical="center" wrapText="1" indent="6"/>
      <protection/>
    </xf>
    <xf numFmtId="0" fontId="5" fillId="0" borderId="0" xfId="59" applyFill="1" applyProtection="1">
      <alignment/>
      <protection/>
    </xf>
    <xf numFmtId="0" fontId="9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12" fillId="0" borderId="12" xfId="0" applyFont="1" applyBorder="1" applyAlignment="1" applyProtection="1">
      <alignment horizontal="left" wrapText="1" indent="1"/>
      <protection/>
    </xf>
    <xf numFmtId="0" fontId="12" fillId="0" borderId="11" xfId="0" applyFont="1" applyBorder="1" applyAlignment="1" applyProtection="1">
      <alignment horizontal="left" wrapText="1" indent="1"/>
      <protection/>
    </xf>
    <xf numFmtId="0" fontId="12" fillId="0" borderId="15" xfId="0" applyFont="1" applyBorder="1" applyAlignment="1" applyProtection="1">
      <alignment horizontal="left" wrapText="1" indent="1"/>
      <protection/>
    </xf>
    <xf numFmtId="0" fontId="12" fillId="0" borderId="18" xfId="0" applyFont="1" applyBorder="1" applyAlignment="1" applyProtection="1">
      <alignment wrapText="1"/>
      <protection/>
    </xf>
    <xf numFmtId="0" fontId="12" fillId="0" borderId="17" xfId="0" applyFont="1" applyBorder="1" applyAlignment="1" applyProtection="1">
      <alignment wrapText="1"/>
      <protection/>
    </xf>
    <xf numFmtId="0" fontId="12" fillId="0" borderId="19" xfId="0" applyFont="1" applyBorder="1" applyAlignment="1" applyProtection="1">
      <alignment wrapText="1"/>
      <protection/>
    </xf>
    <xf numFmtId="0" fontId="13" fillId="0" borderId="23" xfId="0" applyFont="1" applyBorder="1" applyAlignment="1" applyProtection="1">
      <alignment wrapText="1"/>
      <protection/>
    </xf>
    <xf numFmtId="0" fontId="13" fillId="0" borderId="44" xfId="0" applyFont="1" applyBorder="1" applyAlignment="1" applyProtection="1">
      <alignment wrapText="1"/>
      <protection/>
    </xf>
    <xf numFmtId="0" fontId="5" fillId="0" borderId="0" xfId="59" applyFill="1" applyAlignment="1" applyProtection="1">
      <alignment/>
      <protection/>
    </xf>
    <xf numFmtId="174" fontId="11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0" fillId="0" borderId="0" xfId="59" applyFont="1" applyFill="1" applyProtection="1">
      <alignment/>
      <protection/>
    </xf>
    <xf numFmtId="0" fontId="3" fillId="0" borderId="0" xfId="59" applyFont="1" applyFill="1" applyProtection="1">
      <alignment/>
      <protection/>
    </xf>
    <xf numFmtId="0" fontId="5" fillId="0" borderId="0" xfId="59" applyFill="1" applyBorder="1" applyProtection="1">
      <alignment/>
      <protection/>
    </xf>
    <xf numFmtId="174" fontId="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4" fontId="9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74" fontId="9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4" fontId="9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74" fontId="9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74" fontId="8" fillId="0" borderId="27" xfId="59" applyNumberFormat="1" applyFont="1" applyFill="1" applyBorder="1" applyAlignment="1" applyProtection="1">
      <alignment horizontal="right" vertical="center" wrapText="1" indent="1"/>
      <protection/>
    </xf>
    <xf numFmtId="174" fontId="9" fillId="0" borderId="29" xfId="59" applyNumberFormat="1" applyFont="1" applyFill="1" applyBorder="1" applyAlignment="1" applyProtection="1">
      <alignment horizontal="right" vertical="center" wrapText="1" indent="1"/>
      <protection/>
    </xf>
    <xf numFmtId="174" fontId="9" fillId="0" borderId="12" xfId="59" applyNumberFormat="1" applyFont="1" applyFill="1" applyBorder="1" applyAlignment="1" applyProtection="1">
      <alignment horizontal="right" vertical="center" wrapText="1" indent="1"/>
      <protection/>
    </xf>
    <xf numFmtId="0" fontId="8" fillId="0" borderId="27" xfId="59" applyFont="1" applyFill="1" applyBorder="1" applyAlignment="1" applyProtection="1">
      <alignment horizontal="center" vertical="center" wrapText="1"/>
      <protection/>
    </xf>
    <xf numFmtId="174" fontId="9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0" applyFont="1" applyBorder="1" applyAlignment="1" applyProtection="1">
      <alignment vertical="center" wrapText="1"/>
      <protection/>
    </xf>
    <xf numFmtId="0" fontId="13" fillId="0" borderId="31" xfId="0" applyFont="1" applyBorder="1" applyAlignment="1" applyProtection="1">
      <alignment vertical="center" wrapText="1"/>
      <protection/>
    </xf>
    <xf numFmtId="174" fontId="8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74" fontId="8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0" applyFont="1" applyBorder="1" applyAlignment="1" applyProtection="1">
      <alignment vertical="center" wrapText="1"/>
      <protection/>
    </xf>
    <xf numFmtId="0" fontId="8" fillId="0" borderId="31" xfId="59" applyFont="1" applyFill="1" applyBorder="1" applyAlignment="1" applyProtection="1">
      <alignment horizontal="left" vertical="center" wrapText="1" indent="1"/>
      <protection/>
    </xf>
    <xf numFmtId="0" fontId="8" fillId="0" borderId="44" xfId="59" applyFont="1" applyFill="1" applyBorder="1" applyAlignment="1" applyProtection="1">
      <alignment vertical="center" wrapText="1"/>
      <protection/>
    </xf>
    <xf numFmtId="174" fontId="8" fillId="0" borderId="46" xfId="59" applyNumberFormat="1" applyFont="1" applyFill="1" applyBorder="1" applyAlignment="1" applyProtection="1">
      <alignment horizontal="right" vertical="center" wrapText="1" indent="1"/>
      <protection/>
    </xf>
    <xf numFmtId="0" fontId="9" fillId="0" borderId="47" xfId="59" applyFont="1" applyFill="1" applyBorder="1" applyAlignment="1" applyProtection="1">
      <alignment horizontal="left" vertical="center" wrapText="1" indent="7"/>
      <protection/>
    </xf>
    <xf numFmtId="174" fontId="13" fillId="0" borderId="26" xfId="0" applyNumberFormat="1" applyFont="1" applyBorder="1" applyAlignment="1" applyProtection="1">
      <alignment horizontal="right" vertical="center" wrapText="1" indent="1"/>
      <protection locked="0"/>
    </xf>
    <xf numFmtId="0" fontId="8" fillId="0" borderId="22" xfId="59" applyFont="1" applyFill="1" applyBorder="1" applyAlignment="1" applyProtection="1">
      <alignment horizontal="left" vertical="center" wrapText="1"/>
      <protection/>
    </xf>
    <xf numFmtId="174" fontId="14" fillId="0" borderId="10" xfId="0" applyNumberFormat="1" applyFont="1" applyFill="1" applyBorder="1" applyAlignment="1" applyProtection="1">
      <alignment horizontal="right" vertical="center" wrapText="1" indent="1"/>
      <protection/>
    </xf>
    <xf numFmtId="174" fontId="8" fillId="0" borderId="48" xfId="59" applyNumberFormat="1" applyFont="1" applyFill="1" applyBorder="1" applyAlignment="1" applyProtection="1">
      <alignment horizontal="right" vertical="center" wrapText="1" indent="1"/>
      <protection/>
    </xf>
    <xf numFmtId="174" fontId="9" fillId="0" borderId="49" xfId="59" applyNumberFormat="1" applyFont="1" applyFill="1" applyBorder="1" applyAlignment="1" applyProtection="1">
      <alignment horizontal="right" vertical="center" wrapText="1" indent="1"/>
      <protection locked="0"/>
    </xf>
    <xf numFmtId="174" fontId="9" fillId="0" borderId="50" xfId="59" applyNumberFormat="1" applyFont="1" applyFill="1" applyBorder="1" applyAlignment="1" applyProtection="1">
      <alignment horizontal="right" vertical="center" wrapText="1" indent="1"/>
      <protection locked="0"/>
    </xf>
    <xf numFmtId="174" fontId="8" fillId="0" borderId="51" xfId="59" applyNumberFormat="1" applyFont="1" applyFill="1" applyBorder="1" applyAlignment="1" applyProtection="1">
      <alignment horizontal="right" vertical="center" wrapText="1" indent="1"/>
      <protection/>
    </xf>
    <xf numFmtId="174" fontId="13" fillId="0" borderId="27" xfId="0" applyNumberFormat="1" applyFont="1" applyBorder="1" applyAlignment="1" applyProtection="1">
      <alignment horizontal="right" vertical="center" wrapText="1" indent="1"/>
      <protection/>
    </xf>
    <xf numFmtId="174" fontId="13" fillId="0" borderId="27" xfId="0" applyNumberFormat="1" applyFont="1" applyBorder="1" applyAlignment="1" applyProtection="1">
      <alignment horizontal="right" vertical="center" wrapText="1" indent="1"/>
      <protection locked="0"/>
    </xf>
    <xf numFmtId="174" fontId="11" fillId="0" borderId="27" xfId="0" applyNumberFormat="1" applyFont="1" applyBorder="1" applyAlignment="1" applyProtection="1" quotePrefix="1">
      <alignment horizontal="right" vertical="center" wrapText="1" indent="1"/>
      <protection/>
    </xf>
    <xf numFmtId="174" fontId="9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74" fontId="9" fillId="0" borderId="47" xfId="59" applyNumberFormat="1" applyFont="1" applyFill="1" applyBorder="1" applyAlignment="1" applyProtection="1">
      <alignment horizontal="right" vertical="center" wrapText="1" indent="1"/>
      <protection locked="0"/>
    </xf>
    <xf numFmtId="174" fontId="8" fillId="0" borderId="44" xfId="59" applyNumberFormat="1" applyFont="1" applyFill="1" applyBorder="1" applyAlignment="1" applyProtection="1">
      <alignment horizontal="right" vertical="center" wrapText="1" indent="1"/>
      <protection/>
    </xf>
    <xf numFmtId="174" fontId="13" fillId="0" borderId="23" xfId="0" applyNumberFormat="1" applyFont="1" applyBorder="1" applyAlignment="1" applyProtection="1">
      <alignment horizontal="right" vertical="center" wrapText="1" indent="1"/>
      <protection/>
    </xf>
    <xf numFmtId="174" fontId="13" fillId="0" borderId="23" xfId="0" applyNumberFormat="1" applyFont="1" applyBorder="1" applyAlignment="1" applyProtection="1">
      <alignment horizontal="right" vertical="center" wrapText="1" indent="1"/>
      <protection locked="0"/>
    </xf>
    <xf numFmtId="174" fontId="11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8" fillId="0" borderId="48" xfId="59" applyFont="1" applyFill="1" applyBorder="1" applyAlignment="1" applyProtection="1">
      <alignment horizontal="center" vertical="center" wrapText="1"/>
      <protection/>
    </xf>
    <xf numFmtId="0" fontId="4" fillId="0" borderId="52" xfId="59" applyFont="1" applyFill="1" applyBorder="1" applyAlignment="1" applyProtection="1">
      <alignment horizontal="center" vertical="center" wrapText="1"/>
      <protection/>
    </xf>
    <xf numFmtId="0" fontId="8" fillId="0" borderId="53" xfId="59" applyFont="1" applyFill="1" applyBorder="1" applyAlignment="1" applyProtection="1">
      <alignment horizontal="center" vertical="center" wrapText="1"/>
      <protection/>
    </xf>
    <xf numFmtId="0" fontId="8" fillId="0" borderId="52" xfId="59" applyFont="1" applyFill="1" applyBorder="1" applyAlignment="1" applyProtection="1">
      <alignment horizontal="center" vertical="center" wrapText="1"/>
      <protection/>
    </xf>
    <xf numFmtId="174" fontId="8" fillId="0" borderId="52" xfId="59" applyNumberFormat="1" applyFont="1" applyFill="1" applyBorder="1" applyAlignment="1" applyProtection="1">
      <alignment horizontal="right" vertical="center" wrapText="1" indent="1"/>
      <protection/>
    </xf>
    <xf numFmtId="174" fontId="9" fillId="0" borderId="54" xfId="59" applyNumberFormat="1" applyFont="1" applyFill="1" applyBorder="1" applyAlignment="1" applyProtection="1">
      <alignment horizontal="right" vertical="center" wrapText="1" indent="1"/>
      <protection locked="0"/>
    </xf>
    <xf numFmtId="174" fontId="9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174" fontId="9" fillId="0" borderId="55" xfId="59" applyNumberFormat="1" applyFont="1" applyFill="1" applyBorder="1" applyAlignment="1" applyProtection="1">
      <alignment horizontal="right" vertical="center" wrapText="1" indent="1"/>
      <protection locked="0"/>
    </xf>
    <xf numFmtId="174" fontId="8" fillId="0" borderId="52" xfId="59" applyNumberFormat="1" applyFont="1" applyFill="1" applyBorder="1" applyAlignment="1" applyProtection="1">
      <alignment horizontal="right" vertical="center" wrapText="1" indent="1"/>
      <protection/>
    </xf>
    <xf numFmtId="174" fontId="9" fillId="0" borderId="54" xfId="59" applyNumberFormat="1" applyFont="1" applyFill="1" applyBorder="1" applyAlignment="1" applyProtection="1">
      <alignment horizontal="right" vertical="center" wrapText="1" indent="1"/>
      <protection/>
    </xf>
    <xf numFmtId="174" fontId="9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174" fontId="9" fillId="0" borderId="55" xfId="59" applyNumberFormat="1" applyFont="1" applyFill="1" applyBorder="1" applyAlignment="1" applyProtection="1">
      <alignment horizontal="right" vertical="center" wrapText="1" indent="1"/>
      <protection locked="0"/>
    </xf>
    <xf numFmtId="174" fontId="9" fillId="0" borderId="54" xfId="59" applyNumberFormat="1" applyFont="1" applyFill="1" applyBorder="1" applyAlignment="1" applyProtection="1">
      <alignment horizontal="right" vertical="center" wrapText="1" indent="1"/>
      <protection locked="0"/>
    </xf>
    <xf numFmtId="174" fontId="8" fillId="0" borderId="52" xfId="59" applyNumberFormat="1" applyFont="1" applyFill="1" applyBorder="1" applyAlignment="1" applyProtection="1">
      <alignment horizontal="right" vertical="center" wrapText="1" indent="1"/>
      <protection locked="0"/>
    </xf>
    <xf numFmtId="174" fontId="8" fillId="0" borderId="53" xfId="59" applyNumberFormat="1" applyFont="1" applyFill="1" applyBorder="1" applyAlignment="1" applyProtection="1">
      <alignment horizontal="right" vertical="center" wrapText="1" indent="1"/>
      <protection/>
    </xf>
    <xf numFmtId="174" fontId="9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74" fontId="9" fillId="0" borderId="57" xfId="59" applyNumberFormat="1" applyFont="1" applyFill="1" applyBorder="1" applyAlignment="1" applyProtection="1">
      <alignment horizontal="right" vertical="center" wrapText="1" indent="1"/>
      <protection locked="0"/>
    </xf>
    <xf numFmtId="174" fontId="8" fillId="0" borderId="58" xfId="59" applyNumberFormat="1" applyFont="1" applyFill="1" applyBorder="1" applyAlignment="1" applyProtection="1">
      <alignment horizontal="right" vertical="center" wrapText="1" indent="1"/>
      <protection/>
    </xf>
    <xf numFmtId="174" fontId="9" fillId="0" borderId="59" xfId="59" applyNumberFormat="1" applyFont="1" applyFill="1" applyBorder="1" applyAlignment="1" applyProtection="1">
      <alignment horizontal="right" vertical="center" wrapText="1" indent="1"/>
      <protection locked="0"/>
    </xf>
    <xf numFmtId="174" fontId="9" fillId="0" borderId="60" xfId="59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52" xfId="0" applyNumberFormat="1" applyFont="1" applyBorder="1" applyAlignment="1" applyProtection="1">
      <alignment horizontal="right" vertical="center" wrapText="1" indent="1"/>
      <protection/>
    </xf>
    <xf numFmtId="174" fontId="13" fillId="0" borderId="52" xfId="0" applyNumberFormat="1" applyFont="1" applyBorder="1" applyAlignment="1" applyProtection="1">
      <alignment horizontal="right" vertical="center" wrapText="1" indent="1"/>
      <protection locked="0"/>
    </xf>
    <xf numFmtId="174" fontId="11" fillId="0" borderId="52" xfId="0" applyNumberFormat="1" applyFont="1" applyBorder="1" applyAlignment="1" applyProtection="1" quotePrefix="1">
      <alignment horizontal="right" vertical="center" wrapText="1" indent="1"/>
      <protection/>
    </xf>
    <xf numFmtId="174" fontId="4" fillId="0" borderId="52" xfId="0" applyNumberFormat="1" applyFont="1" applyFill="1" applyBorder="1" applyAlignment="1" applyProtection="1">
      <alignment horizontal="center" vertical="center" wrapText="1"/>
      <protection/>
    </xf>
    <xf numFmtId="174" fontId="8" fillId="0" borderId="52" xfId="0" applyNumberFormat="1" applyFont="1" applyFill="1" applyBorder="1" applyAlignment="1" applyProtection="1">
      <alignment horizontal="center" vertical="center" wrapText="1"/>
      <protection/>
    </xf>
    <xf numFmtId="174" fontId="9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74" fontId="9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74" fontId="8" fillId="0" borderId="52" xfId="0" applyNumberFormat="1" applyFont="1" applyFill="1" applyBorder="1" applyAlignment="1" applyProtection="1">
      <alignment horizontal="right" vertical="center" wrapText="1" indent="1"/>
      <protection/>
    </xf>
    <xf numFmtId="174" fontId="9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74" fontId="9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4" fontId="1" fillId="0" borderId="61" xfId="0" applyNumberFormat="1" applyFont="1" applyFill="1" applyBorder="1" applyAlignment="1" applyProtection="1">
      <alignment horizontal="right" vertical="center" wrapText="1" indent="1"/>
      <protection/>
    </xf>
    <xf numFmtId="174" fontId="4" fillId="0" borderId="27" xfId="0" applyNumberFormat="1" applyFont="1" applyFill="1" applyBorder="1" applyAlignment="1" applyProtection="1">
      <alignment horizontal="center" vertical="center" wrapText="1"/>
      <protection/>
    </xf>
    <xf numFmtId="174" fontId="8" fillId="0" borderId="27" xfId="0" applyNumberFormat="1" applyFont="1" applyFill="1" applyBorder="1" applyAlignment="1" applyProtection="1">
      <alignment horizontal="center" vertical="center" wrapText="1"/>
      <protection/>
    </xf>
    <xf numFmtId="174" fontId="9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4" fontId="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4" fontId="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4" fontId="8" fillId="0" borderId="27" xfId="0" applyNumberFormat="1" applyFont="1" applyFill="1" applyBorder="1" applyAlignment="1" applyProtection="1">
      <alignment horizontal="right" vertical="center" wrapText="1" indent="1"/>
      <protection/>
    </xf>
    <xf numFmtId="174" fontId="9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74" fontId="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4" fontId="1" fillId="0" borderId="23" xfId="0" applyNumberFormat="1" applyFont="1" applyFill="1" applyBorder="1" applyAlignment="1" applyProtection="1">
      <alignment horizontal="right" vertical="center" wrapText="1" indent="1"/>
      <protection/>
    </xf>
    <xf numFmtId="174" fontId="9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74" fontId="9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74" fontId="9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4" fontId="9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4" fontId="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4" fontId="1" fillId="0" borderId="27" xfId="58" applyNumberFormat="1" applyFont="1" applyBorder="1" applyAlignment="1">
      <alignment horizontal="right" vertical="center" wrapText="1" indent="1"/>
      <protection/>
    </xf>
    <xf numFmtId="174" fontId="3" fillId="0" borderId="0" xfId="59" applyNumberFormat="1" applyFont="1" applyFill="1" applyBorder="1" applyAlignment="1" applyProtection="1">
      <alignment horizontal="center" vertical="center"/>
      <protection/>
    </xf>
    <xf numFmtId="174" fontId="15" fillId="0" borderId="63" xfId="59" applyNumberFormat="1" applyFont="1" applyFill="1" applyBorder="1" applyAlignment="1" applyProtection="1">
      <alignment horizontal="left" vertical="center"/>
      <protection/>
    </xf>
    <xf numFmtId="174" fontId="15" fillId="0" borderId="63" xfId="59" applyNumberFormat="1" applyFont="1" applyFill="1" applyBorder="1" applyAlignment="1" applyProtection="1">
      <alignment horizontal="left"/>
      <protection/>
    </xf>
    <xf numFmtId="0" fontId="3" fillId="0" borderId="0" xfId="59" applyFont="1" applyFill="1" applyAlignment="1" applyProtection="1">
      <alignment horizontal="center"/>
      <protection/>
    </xf>
    <xf numFmtId="0" fontId="2" fillId="0" borderId="63" xfId="0" applyFont="1" applyFill="1" applyBorder="1" applyAlignment="1" applyProtection="1">
      <alignment horizontal="right" vertical="center"/>
      <protection/>
    </xf>
    <xf numFmtId="0" fontId="2" fillId="0" borderId="63" xfId="0" applyFont="1" applyFill="1" applyBorder="1" applyAlignment="1" applyProtection="1">
      <alignment horizontal="right"/>
      <protection/>
    </xf>
    <xf numFmtId="174" fontId="4" fillId="0" borderId="64" xfId="0" applyNumberFormat="1" applyFont="1" applyFill="1" applyBorder="1" applyAlignment="1" applyProtection="1">
      <alignment horizontal="center" vertical="center" wrapText="1"/>
      <protection/>
    </xf>
    <xf numFmtId="174" fontId="4" fillId="0" borderId="65" xfId="0" applyNumberFormat="1" applyFont="1" applyFill="1" applyBorder="1" applyAlignment="1" applyProtection="1">
      <alignment horizontal="center" vertical="center" wrapText="1"/>
      <protection/>
    </xf>
    <xf numFmtId="174" fontId="19" fillId="0" borderId="66" xfId="0" applyNumberFormat="1" applyFont="1" applyFill="1" applyBorder="1" applyAlignment="1" applyProtection="1">
      <alignment horizontal="center" vertical="center" wrapText="1"/>
      <protection/>
    </xf>
    <xf numFmtId="174" fontId="2" fillId="0" borderId="63" xfId="0" applyNumberFormat="1" applyFont="1" applyFill="1" applyBorder="1" applyAlignment="1" applyProtection="1">
      <alignment horizontal="right" vertical="center"/>
      <protection/>
    </xf>
    <xf numFmtId="174" fontId="4" fillId="0" borderId="67" xfId="0" applyNumberFormat="1" applyFont="1" applyFill="1" applyBorder="1" applyAlignment="1" applyProtection="1">
      <alignment horizontal="center" vertical="center" wrapText="1"/>
      <protection/>
    </xf>
    <xf numFmtId="174" fontId="4" fillId="0" borderId="68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_KVRENMUNKA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A5" sqref="A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74</v>
      </c>
    </row>
    <row r="4" spans="1:2" ht="12.75">
      <c r="A4" s="36"/>
      <c r="B4" s="36"/>
    </row>
    <row r="5" spans="1:2" s="41" customFormat="1" ht="15.75">
      <c r="A5" s="32" t="s">
        <v>285</v>
      </c>
      <c r="B5" s="40"/>
    </row>
    <row r="6" spans="1:2" ht="12.75">
      <c r="A6" s="36"/>
      <c r="B6" s="36"/>
    </row>
    <row r="7" spans="1:2" ht="12.75">
      <c r="A7" s="36" t="s">
        <v>347</v>
      </c>
      <c r="B7" s="36" t="s">
        <v>341</v>
      </c>
    </row>
    <row r="8" spans="1:2" ht="12.75">
      <c r="A8" s="36" t="s">
        <v>348</v>
      </c>
      <c r="B8" s="36" t="s">
        <v>342</v>
      </c>
    </row>
    <row r="9" spans="1:2" ht="12.75">
      <c r="A9" s="36" t="s">
        <v>349</v>
      </c>
      <c r="B9" s="36" t="s">
        <v>343</v>
      </c>
    </row>
    <row r="10" spans="1:2" ht="12.75">
      <c r="A10" s="36"/>
      <c r="B10" s="36"/>
    </row>
    <row r="11" spans="1:2" ht="12.75">
      <c r="A11" s="36"/>
      <c r="B11" s="36"/>
    </row>
    <row r="12" spans="1:2" s="41" customFormat="1" ht="15.75">
      <c r="A12" s="32" t="str">
        <f>+CONCATENATE(LEFT(A5,4),". évi előirányzat KIADÁSOK")</f>
        <v>2015. évi előirányzat KIADÁSOK</v>
      </c>
      <c r="B12" s="40"/>
    </row>
    <row r="13" spans="1:2" ht="12.75">
      <c r="A13" s="36"/>
      <c r="B13" s="36"/>
    </row>
    <row r="14" spans="1:2" ht="12.75">
      <c r="A14" s="36" t="s">
        <v>350</v>
      </c>
      <c r="B14" s="36" t="s">
        <v>344</v>
      </c>
    </row>
    <row r="15" spans="1:2" ht="12.75">
      <c r="A15" s="36" t="s">
        <v>351</v>
      </c>
      <c r="B15" s="36" t="s">
        <v>345</v>
      </c>
    </row>
    <row r="16" spans="1:2" ht="12.75">
      <c r="A16" s="36" t="s">
        <v>352</v>
      </c>
      <c r="B16" s="36" t="s">
        <v>346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view="pageLayout" zoomScaleSheetLayoutView="100" workbookViewId="0" topLeftCell="A130">
      <selection activeCell="E159" sqref="E159"/>
    </sheetView>
  </sheetViews>
  <sheetFormatPr defaultColWidth="9.00390625" defaultRowHeight="12.75"/>
  <cols>
    <col min="1" max="1" width="9.50390625" style="106" customWidth="1"/>
    <col min="2" max="2" width="91.625" style="106" customWidth="1"/>
    <col min="3" max="5" width="21.625" style="107" customWidth="1"/>
    <col min="6" max="6" width="9.00390625" style="122" customWidth="1"/>
    <col min="7" max="16384" width="9.375" style="122" customWidth="1"/>
  </cols>
  <sheetData>
    <row r="1" spans="1:5" ht="15.75" customHeight="1">
      <c r="A1" s="219" t="s">
        <v>1</v>
      </c>
      <c r="B1" s="219"/>
      <c r="C1" s="219"/>
      <c r="D1" s="219"/>
      <c r="E1" s="219"/>
    </row>
    <row r="2" spans="1:5" ht="15.75" customHeight="1" thickBot="1">
      <c r="A2" s="220" t="s">
        <v>354</v>
      </c>
      <c r="B2" s="220"/>
      <c r="C2" s="223" t="s">
        <v>365</v>
      </c>
      <c r="D2" s="223"/>
      <c r="E2" s="223"/>
    </row>
    <row r="3" spans="1:5" ht="37.5" customHeight="1" thickBot="1">
      <c r="A3" s="19" t="s">
        <v>39</v>
      </c>
      <c r="B3" s="20" t="s">
        <v>2</v>
      </c>
      <c r="C3" s="174" t="s">
        <v>371</v>
      </c>
      <c r="D3" s="20" t="s">
        <v>356</v>
      </c>
      <c r="E3" s="42" t="s">
        <v>353</v>
      </c>
    </row>
    <row r="4" spans="1:5" s="123" customFormat="1" ht="12" customHeight="1" thickBot="1">
      <c r="A4" s="119">
        <v>1</v>
      </c>
      <c r="B4" s="120">
        <v>2</v>
      </c>
      <c r="C4" s="175">
        <v>3</v>
      </c>
      <c r="D4" s="120">
        <v>4</v>
      </c>
      <c r="E4" s="173">
        <v>5</v>
      </c>
    </row>
    <row r="5" spans="1:5" s="124" customFormat="1" ht="12" customHeight="1" thickBot="1">
      <c r="A5" s="16" t="s">
        <v>3</v>
      </c>
      <c r="B5" s="17" t="s">
        <v>129</v>
      </c>
      <c r="C5" s="177">
        <f>SUM(C6:C11)</f>
        <v>63117572</v>
      </c>
      <c r="D5" s="112">
        <f>SUM(D6:D11)</f>
        <v>2170710</v>
      </c>
      <c r="E5" s="46">
        <f>SUM(E6:E11)</f>
        <v>65288282</v>
      </c>
    </row>
    <row r="6" spans="1:5" s="124" customFormat="1" ht="12" customHeight="1">
      <c r="A6" s="11" t="s">
        <v>51</v>
      </c>
      <c r="B6" s="125" t="s">
        <v>130</v>
      </c>
      <c r="C6" s="178">
        <v>22691544</v>
      </c>
      <c r="D6" s="114">
        <f>SUM(E6-C6)</f>
        <v>0</v>
      </c>
      <c r="E6" s="48">
        <v>22691544</v>
      </c>
    </row>
    <row r="7" spans="1:5" s="124" customFormat="1" ht="12" customHeight="1">
      <c r="A7" s="10" t="s">
        <v>52</v>
      </c>
      <c r="B7" s="126" t="s">
        <v>131</v>
      </c>
      <c r="C7" s="179">
        <v>16255920</v>
      </c>
      <c r="D7" s="114">
        <f>SUM(E7-C7)</f>
        <v>0</v>
      </c>
      <c r="E7" s="48">
        <v>16255920</v>
      </c>
    </row>
    <row r="8" spans="1:5" s="124" customFormat="1" ht="12" customHeight="1">
      <c r="A8" s="10" t="s">
        <v>53</v>
      </c>
      <c r="B8" s="126" t="s">
        <v>132</v>
      </c>
      <c r="C8" s="179">
        <v>21900108</v>
      </c>
      <c r="D8" s="113">
        <f>SUM(E8-C8)</f>
        <v>0</v>
      </c>
      <c r="E8" s="48">
        <v>21900108</v>
      </c>
    </row>
    <row r="9" spans="1:5" s="124" customFormat="1" ht="12" customHeight="1">
      <c r="A9" s="10" t="s">
        <v>54</v>
      </c>
      <c r="B9" s="126" t="s">
        <v>133</v>
      </c>
      <c r="C9" s="179">
        <v>2270000</v>
      </c>
      <c r="D9" s="113"/>
      <c r="E9" s="48">
        <f>SUM(C9:D9)</f>
        <v>2270000</v>
      </c>
    </row>
    <row r="10" spans="1:5" s="124" customFormat="1" ht="12" customHeight="1">
      <c r="A10" s="10" t="s">
        <v>71</v>
      </c>
      <c r="B10" s="54" t="s">
        <v>286</v>
      </c>
      <c r="C10" s="179"/>
      <c r="D10" s="113">
        <f>SUM(E10-C10)</f>
        <v>1393270</v>
      </c>
      <c r="E10" s="48">
        <v>1393270</v>
      </c>
    </row>
    <row r="11" spans="1:5" s="124" customFormat="1" ht="12" customHeight="1" thickBot="1">
      <c r="A11" s="12" t="s">
        <v>55</v>
      </c>
      <c r="B11" s="55" t="s">
        <v>287</v>
      </c>
      <c r="C11" s="179"/>
      <c r="D11" s="113">
        <f>SUM(E11-C11)</f>
        <v>777440</v>
      </c>
      <c r="E11" s="47">
        <v>777440</v>
      </c>
    </row>
    <row r="12" spans="1:5" s="124" customFormat="1" ht="12" customHeight="1" thickBot="1">
      <c r="A12" s="16" t="s">
        <v>4</v>
      </c>
      <c r="B12" s="53" t="s">
        <v>134</v>
      </c>
      <c r="C12" s="177">
        <f>SUM(C13:C17)</f>
        <v>54584372</v>
      </c>
      <c r="D12" s="112">
        <f>SUM(D13:D17)</f>
        <v>18434709</v>
      </c>
      <c r="E12" s="46">
        <f>SUM(E13:E17)</f>
        <v>73019081</v>
      </c>
    </row>
    <row r="13" spans="1:5" s="124" customFormat="1" ht="12" customHeight="1">
      <c r="A13" s="11" t="s">
        <v>57</v>
      </c>
      <c r="B13" s="125" t="s">
        <v>135</v>
      </c>
      <c r="C13" s="178"/>
      <c r="D13" s="114">
        <v>0</v>
      </c>
      <c r="E13" s="48">
        <v>0</v>
      </c>
    </row>
    <row r="14" spans="1:5" s="124" customFormat="1" ht="12" customHeight="1">
      <c r="A14" s="10" t="s">
        <v>58</v>
      </c>
      <c r="B14" s="126" t="s">
        <v>136</v>
      </c>
      <c r="C14" s="179"/>
      <c r="D14" s="113"/>
      <c r="E14" s="47"/>
    </row>
    <row r="15" spans="1:5" s="124" customFormat="1" ht="12" customHeight="1">
      <c r="A15" s="10" t="s">
        <v>59</v>
      </c>
      <c r="B15" s="126" t="s">
        <v>278</v>
      </c>
      <c r="C15" s="179"/>
      <c r="D15" s="113"/>
      <c r="E15" s="47"/>
    </row>
    <row r="16" spans="1:5" s="124" customFormat="1" ht="12" customHeight="1">
      <c r="A16" s="10" t="s">
        <v>60</v>
      </c>
      <c r="B16" s="126" t="s">
        <v>279</v>
      </c>
      <c r="C16" s="179"/>
      <c r="D16" s="113"/>
      <c r="E16" s="47"/>
    </row>
    <row r="17" spans="1:5" s="124" customFormat="1" ht="12" customHeight="1">
      <c r="A17" s="10" t="s">
        <v>61</v>
      </c>
      <c r="B17" s="126" t="s">
        <v>137</v>
      </c>
      <c r="C17" s="179">
        <v>54584372</v>
      </c>
      <c r="D17" s="113">
        <f>SUM(E17-C17)</f>
        <v>18434709</v>
      </c>
      <c r="E17" s="47">
        <v>73019081</v>
      </c>
    </row>
    <row r="18" spans="1:5" s="124" customFormat="1" ht="12" customHeight="1" thickBot="1">
      <c r="A18" s="12" t="s">
        <v>67</v>
      </c>
      <c r="B18" s="55" t="s">
        <v>138</v>
      </c>
      <c r="C18" s="180"/>
      <c r="D18" s="115"/>
      <c r="E18" s="49"/>
    </row>
    <row r="19" spans="1:5" s="124" customFormat="1" ht="12" customHeight="1" thickBot="1">
      <c r="A19" s="16" t="s">
        <v>5</v>
      </c>
      <c r="B19" s="17" t="s">
        <v>139</v>
      </c>
      <c r="C19" s="177">
        <f>SUM(C20:C24)</f>
        <v>39075000</v>
      </c>
      <c r="D19" s="112">
        <f>SUM(D20:D24)</f>
        <v>20000000</v>
      </c>
      <c r="E19" s="46">
        <f>SUM(E20:E24)</f>
        <v>59075000</v>
      </c>
    </row>
    <row r="20" spans="1:5" s="124" customFormat="1" ht="12" customHeight="1">
      <c r="A20" s="11" t="s">
        <v>40</v>
      </c>
      <c r="B20" s="125" t="s">
        <v>140</v>
      </c>
      <c r="C20" s="178"/>
      <c r="D20" s="113">
        <f>SUM(E20-C20)</f>
        <v>20000000</v>
      </c>
      <c r="E20" s="48">
        <v>20000000</v>
      </c>
    </row>
    <row r="21" spans="1:5" s="124" customFormat="1" ht="12" customHeight="1">
      <c r="A21" s="10" t="s">
        <v>41</v>
      </c>
      <c r="B21" s="126" t="s">
        <v>141</v>
      </c>
      <c r="C21" s="179"/>
      <c r="D21" s="113"/>
      <c r="E21" s="47"/>
    </row>
    <row r="22" spans="1:5" s="124" customFormat="1" ht="12" customHeight="1">
      <c r="A22" s="10" t="s">
        <v>42</v>
      </c>
      <c r="B22" s="126" t="s">
        <v>280</v>
      </c>
      <c r="C22" s="179"/>
      <c r="D22" s="113"/>
      <c r="E22" s="47"/>
    </row>
    <row r="23" spans="1:5" s="124" customFormat="1" ht="12" customHeight="1">
      <c r="A23" s="10" t="s">
        <v>43</v>
      </c>
      <c r="B23" s="126" t="s">
        <v>281</v>
      </c>
      <c r="C23" s="179"/>
      <c r="D23" s="113"/>
      <c r="E23" s="47"/>
    </row>
    <row r="24" spans="1:5" s="124" customFormat="1" ht="12" customHeight="1">
      <c r="A24" s="10" t="s">
        <v>81</v>
      </c>
      <c r="B24" s="126" t="s">
        <v>142</v>
      </c>
      <c r="C24" s="179">
        <v>39075000</v>
      </c>
      <c r="D24" s="113">
        <f>SUM(E24-C24)</f>
        <v>0</v>
      </c>
      <c r="E24" s="47">
        <v>39075000</v>
      </c>
    </row>
    <row r="25" spans="1:5" s="124" customFormat="1" ht="12" customHeight="1" thickBot="1">
      <c r="A25" s="12" t="s">
        <v>82</v>
      </c>
      <c r="B25" s="127" t="s">
        <v>143</v>
      </c>
      <c r="C25" s="180"/>
      <c r="D25" s="115">
        <v>0</v>
      </c>
      <c r="E25" s="49">
        <v>0</v>
      </c>
    </row>
    <row r="26" spans="1:5" s="124" customFormat="1" ht="12" customHeight="1" thickBot="1">
      <c r="A26" s="16" t="s">
        <v>83</v>
      </c>
      <c r="B26" s="17" t="s">
        <v>366</v>
      </c>
      <c r="C26" s="181">
        <f>SUM(C27:C33)</f>
        <v>4060000</v>
      </c>
      <c r="D26" s="118">
        <f>SUM(D27:D33)</f>
        <v>0</v>
      </c>
      <c r="E26" s="143">
        <f>SUM(E27:E33)</f>
        <v>4060000</v>
      </c>
    </row>
    <row r="27" spans="1:5" s="124" customFormat="1" ht="12" customHeight="1">
      <c r="A27" s="11" t="s">
        <v>145</v>
      </c>
      <c r="B27" s="126" t="s">
        <v>361</v>
      </c>
      <c r="C27" s="182">
        <v>2060000</v>
      </c>
      <c r="D27" s="145">
        <f>SUM(E27-C27)</f>
        <v>0</v>
      </c>
      <c r="E27" s="144">
        <v>2060000</v>
      </c>
    </row>
    <row r="28" spans="1:5" s="124" customFormat="1" ht="12" customHeight="1">
      <c r="A28" s="10" t="s">
        <v>146</v>
      </c>
      <c r="B28" s="126" t="s">
        <v>362</v>
      </c>
      <c r="C28" s="179">
        <v>0</v>
      </c>
      <c r="D28" s="113">
        <v>0</v>
      </c>
      <c r="E28" s="144">
        <v>0</v>
      </c>
    </row>
    <row r="29" spans="1:5" s="124" customFormat="1" ht="12" customHeight="1">
      <c r="A29" s="10" t="s">
        <v>147</v>
      </c>
      <c r="B29" s="126" t="s">
        <v>363</v>
      </c>
      <c r="C29" s="179">
        <v>2000000</v>
      </c>
      <c r="D29" s="113">
        <f>SUM(E29-C29)</f>
        <v>0</v>
      </c>
      <c r="E29" s="144">
        <v>2000000</v>
      </c>
    </row>
    <row r="30" spans="1:5" s="124" customFormat="1" ht="12" customHeight="1">
      <c r="A30" s="10" t="s">
        <v>148</v>
      </c>
      <c r="B30" s="126" t="s">
        <v>364</v>
      </c>
      <c r="C30" s="179">
        <v>0</v>
      </c>
      <c r="D30" s="113">
        <v>0</v>
      </c>
      <c r="E30" s="144">
        <v>0</v>
      </c>
    </row>
    <row r="31" spans="1:5" s="124" customFormat="1" ht="12" customHeight="1">
      <c r="A31" s="10" t="s">
        <v>358</v>
      </c>
      <c r="B31" s="126" t="s">
        <v>149</v>
      </c>
      <c r="C31" s="179">
        <v>0</v>
      </c>
      <c r="D31" s="113">
        <f>SUM(E31-C31)</f>
        <v>0</v>
      </c>
      <c r="E31" s="144">
        <v>0</v>
      </c>
    </row>
    <row r="32" spans="1:5" s="124" customFormat="1" ht="12" customHeight="1">
      <c r="A32" s="10" t="s">
        <v>359</v>
      </c>
      <c r="B32" s="126" t="s">
        <v>150</v>
      </c>
      <c r="C32" s="179">
        <v>0</v>
      </c>
      <c r="D32" s="113">
        <v>0</v>
      </c>
      <c r="E32" s="144">
        <v>0</v>
      </c>
    </row>
    <row r="33" spans="1:5" s="124" customFormat="1" ht="12" customHeight="1" thickBot="1">
      <c r="A33" s="12" t="s">
        <v>360</v>
      </c>
      <c r="B33" s="127" t="s">
        <v>151</v>
      </c>
      <c r="C33" s="180"/>
      <c r="D33" s="113">
        <f>SUM(E33-C33)</f>
        <v>0</v>
      </c>
      <c r="E33" s="144"/>
    </row>
    <row r="34" spans="1:5" s="124" customFormat="1" ht="12" customHeight="1" thickBot="1">
      <c r="A34" s="16" t="s">
        <v>7</v>
      </c>
      <c r="B34" s="17" t="s">
        <v>288</v>
      </c>
      <c r="C34" s="177">
        <f>SUM(C35:C45)</f>
        <v>14229301</v>
      </c>
      <c r="D34" s="112">
        <f>SUM(D35:D45)</f>
        <v>842804</v>
      </c>
      <c r="E34" s="46">
        <f>SUM(E35:E45)</f>
        <v>15072105</v>
      </c>
    </row>
    <row r="35" spans="1:5" s="124" customFormat="1" ht="12" customHeight="1">
      <c r="A35" s="11" t="s">
        <v>44</v>
      </c>
      <c r="B35" s="125" t="s">
        <v>154</v>
      </c>
      <c r="C35" s="178"/>
      <c r="D35" s="113">
        <f>SUM(E35-C35)</f>
        <v>0</v>
      </c>
      <c r="E35" s="48"/>
    </row>
    <row r="36" spans="1:5" s="124" customFormat="1" ht="12" customHeight="1">
      <c r="A36" s="10" t="s">
        <v>45</v>
      </c>
      <c r="B36" s="126" t="s">
        <v>155</v>
      </c>
      <c r="C36" s="179">
        <v>6829110</v>
      </c>
      <c r="D36" s="113">
        <f>SUM(E36-C36)</f>
        <v>0</v>
      </c>
      <c r="E36" s="47">
        <v>6829110</v>
      </c>
    </row>
    <row r="37" spans="1:5" s="124" customFormat="1" ht="12" customHeight="1">
      <c r="A37" s="10" t="s">
        <v>46</v>
      </c>
      <c r="B37" s="126" t="s">
        <v>156</v>
      </c>
      <c r="C37" s="179"/>
      <c r="D37" s="113">
        <f>SUM(E37-C37)</f>
        <v>0</v>
      </c>
      <c r="E37" s="47"/>
    </row>
    <row r="38" spans="1:5" s="124" customFormat="1" ht="12" customHeight="1">
      <c r="A38" s="10" t="s">
        <v>85</v>
      </c>
      <c r="B38" s="126" t="s">
        <v>157</v>
      </c>
      <c r="C38" s="179">
        <v>875425</v>
      </c>
      <c r="D38" s="113">
        <f>SUM(E38-C38)</f>
        <v>200000</v>
      </c>
      <c r="E38" s="47">
        <v>1075425</v>
      </c>
    </row>
    <row r="39" spans="1:5" s="124" customFormat="1" ht="12" customHeight="1">
      <c r="A39" s="10" t="s">
        <v>86</v>
      </c>
      <c r="B39" s="126" t="s">
        <v>158</v>
      </c>
      <c r="C39" s="179">
        <v>3645629</v>
      </c>
      <c r="D39" s="113"/>
      <c r="E39" s="47">
        <f>SUM(C39:D39)</f>
        <v>3645629</v>
      </c>
    </row>
    <row r="40" spans="1:5" s="124" customFormat="1" ht="12" customHeight="1">
      <c r="A40" s="10" t="s">
        <v>87</v>
      </c>
      <c r="B40" s="126" t="s">
        <v>159</v>
      </c>
      <c r="C40" s="179">
        <v>2878137</v>
      </c>
      <c r="D40" s="113"/>
      <c r="E40" s="47">
        <f>SUM(C40:D40)</f>
        <v>2878137</v>
      </c>
    </row>
    <row r="41" spans="1:5" s="124" customFormat="1" ht="12" customHeight="1">
      <c r="A41" s="10" t="s">
        <v>88</v>
      </c>
      <c r="B41" s="126" t="s">
        <v>160</v>
      </c>
      <c r="C41" s="179"/>
      <c r="D41" s="113"/>
      <c r="E41" s="47">
        <f>SUM(C41:D41)</f>
        <v>0</v>
      </c>
    </row>
    <row r="42" spans="1:5" s="124" customFormat="1" ht="12" customHeight="1">
      <c r="A42" s="10" t="s">
        <v>89</v>
      </c>
      <c r="B42" s="126" t="s">
        <v>161</v>
      </c>
      <c r="C42" s="179">
        <v>1000</v>
      </c>
      <c r="D42" s="113">
        <v>0</v>
      </c>
      <c r="E42" s="47">
        <v>1000</v>
      </c>
    </row>
    <row r="43" spans="1:5" s="124" customFormat="1" ht="12" customHeight="1">
      <c r="A43" s="10" t="s">
        <v>152</v>
      </c>
      <c r="B43" s="126" t="s">
        <v>162</v>
      </c>
      <c r="C43" s="183"/>
      <c r="D43" s="116"/>
      <c r="E43" s="47"/>
    </row>
    <row r="44" spans="1:5" s="124" customFormat="1" ht="12" customHeight="1">
      <c r="A44" s="12" t="s">
        <v>153</v>
      </c>
      <c r="B44" s="127" t="s">
        <v>290</v>
      </c>
      <c r="C44" s="184"/>
      <c r="D44" s="117">
        <v>0</v>
      </c>
      <c r="E44" s="47">
        <v>0</v>
      </c>
    </row>
    <row r="45" spans="1:5" s="124" customFormat="1" ht="12" customHeight="1" thickBot="1">
      <c r="A45" s="12" t="s">
        <v>289</v>
      </c>
      <c r="B45" s="55" t="s">
        <v>163</v>
      </c>
      <c r="C45" s="184">
        <v>0</v>
      </c>
      <c r="D45" s="113">
        <f>SUM(E45-C45)</f>
        <v>642804</v>
      </c>
      <c r="E45" s="51">
        <v>642804</v>
      </c>
    </row>
    <row r="46" spans="1:5" s="124" customFormat="1" ht="12" customHeight="1" thickBot="1">
      <c r="A46" s="16" t="s">
        <v>8</v>
      </c>
      <c r="B46" s="17" t="s">
        <v>164</v>
      </c>
      <c r="C46" s="177"/>
      <c r="D46" s="112">
        <f>SUM(D47:D51)</f>
        <v>830000</v>
      </c>
      <c r="E46" s="112">
        <f>SUM(E47:E51)</f>
        <v>830000</v>
      </c>
    </row>
    <row r="47" spans="1:5" s="124" customFormat="1" ht="12" customHeight="1">
      <c r="A47" s="11" t="s">
        <v>47</v>
      </c>
      <c r="B47" s="125" t="s">
        <v>168</v>
      </c>
      <c r="C47" s="185"/>
      <c r="D47" s="147"/>
      <c r="E47" s="52"/>
    </row>
    <row r="48" spans="1:5" s="124" customFormat="1" ht="12" customHeight="1">
      <c r="A48" s="10" t="s">
        <v>48</v>
      </c>
      <c r="B48" s="126" t="s">
        <v>169</v>
      </c>
      <c r="C48" s="183"/>
      <c r="D48" s="116"/>
      <c r="E48" s="50">
        <f>SUM(C48:D48)</f>
        <v>0</v>
      </c>
    </row>
    <row r="49" spans="1:5" s="124" customFormat="1" ht="12" customHeight="1">
      <c r="A49" s="10" t="s">
        <v>165</v>
      </c>
      <c r="B49" s="126" t="s">
        <v>170</v>
      </c>
      <c r="C49" s="183"/>
      <c r="D49" s="113">
        <f>SUM(E49-C49)</f>
        <v>830000</v>
      </c>
      <c r="E49" s="50">
        <v>830000</v>
      </c>
    </row>
    <row r="50" spans="1:5" s="124" customFormat="1" ht="12" customHeight="1">
      <c r="A50" s="10" t="s">
        <v>166</v>
      </c>
      <c r="B50" s="126" t="s">
        <v>171</v>
      </c>
      <c r="C50" s="183"/>
      <c r="D50" s="116"/>
      <c r="E50" s="50"/>
    </row>
    <row r="51" spans="1:5" s="124" customFormat="1" ht="12" customHeight="1" thickBot="1">
      <c r="A51" s="12" t="s">
        <v>167</v>
      </c>
      <c r="B51" s="55" t="s">
        <v>172</v>
      </c>
      <c r="C51" s="184"/>
      <c r="D51" s="117"/>
      <c r="E51" s="51">
        <v>0</v>
      </c>
    </row>
    <row r="52" spans="1:5" s="124" customFormat="1" ht="12" customHeight="1" thickBot="1">
      <c r="A52" s="16" t="s">
        <v>90</v>
      </c>
      <c r="B52" s="17" t="s">
        <v>173</v>
      </c>
      <c r="C52" s="177">
        <f>SUM(C53:C55)</f>
        <v>0</v>
      </c>
      <c r="D52" s="112">
        <f>SUM(D53:D55)</f>
        <v>0</v>
      </c>
      <c r="E52" s="46">
        <f>SUM(E53:E56)</f>
        <v>0</v>
      </c>
    </row>
    <row r="53" spans="1:5" s="124" customFormat="1" ht="12" customHeight="1">
      <c r="A53" s="11" t="s">
        <v>49</v>
      </c>
      <c r="B53" s="125" t="s">
        <v>174</v>
      </c>
      <c r="C53" s="178"/>
      <c r="D53" s="114"/>
      <c r="E53" s="48"/>
    </row>
    <row r="54" spans="1:5" s="124" customFormat="1" ht="12" customHeight="1">
      <c r="A54" s="10" t="s">
        <v>50</v>
      </c>
      <c r="B54" s="126" t="s">
        <v>282</v>
      </c>
      <c r="C54" s="179"/>
      <c r="D54" s="113">
        <v>0</v>
      </c>
      <c r="E54" s="47">
        <v>0</v>
      </c>
    </row>
    <row r="55" spans="1:5" s="124" customFormat="1" ht="12" customHeight="1">
      <c r="A55" s="10" t="s">
        <v>177</v>
      </c>
      <c r="B55" s="126" t="s">
        <v>175</v>
      </c>
      <c r="C55" s="179">
        <v>0</v>
      </c>
      <c r="D55" s="113">
        <v>0</v>
      </c>
      <c r="E55" s="47">
        <v>0</v>
      </c>
    </row>
    <row r="56" spans="1:5" s="124" customFormat="1" ht="12" customHeight="1" thickBot="1">
      <c r="A56" s="12" t="s">
        <v>178</v>
      </c>
      <c r="B56" s="55" t="s">
        <v>176</v>
      </c>
      <c r="C56" s="180"/>
      <c r="D56" s="115"/>
      <c r="E56" s="49"/>
    </row>
    <row r="57" spans="1:5" s="124" customFormat="1" ht="12" customHeight="1" thickBot="1">
      <c r="A57" s="16" t="s">
        <v>10</v>
      </c>
      <c r="B57" s="53" t="s">
        <v>179</v>
      </c>
      <c r="C57" s="177">
        <f>SUM(C58:C60)</f>
        <v>0</v>
      </c>
      <c r="D57" s="112">
        <f>SUM(D58:D60)</f>
        <v>2655992</v>
      </c>
      <c r="E57" s="46">
        <f>SUM(E58:E60)</f>
        <v>2655992</v>
      </c>
    </row>
    <row r="58" spans="1:5" s="124" customFormat="1" ht="12" customHeight="1">
      <c r="A58" s="11" t="s">
        <v>91</v>
      </c>
      <c r="B58" s="125" t="s">
        <v>181</v>
      </c>
      <c r="C58" s="183"/>
      <c r="D58" s="116"/>
      <c r="E58" s="50"/>
    </row>
    <row r="59" spans="1:5" s="124" customFormat="1" ht="12" customHeight="1">
      <c r="A59" s="10" t="s">
        <v>92</v>
      </c>
      <c r="B59" s="126" t="s">
        <v>283</v>
      </c>
      <c r="C59" s="183"/>
      <c r="D59" s="116"/>
      <c r="E59" s="50">
        <f>SUM(C59:D59)</f>
        <v>0</v>
      </c>
    </row>
    <row r="60" spans="1:5" s="124" customFormat="1" ht="12" customHeight="1">
      <c r="A60" s="10" t="s">
        <v>109</v>
      </c>
      <c r="B60" s="126" t="s">
        <v>182</v>
      </c>
      <c r="C60" s="183"/>
      <c r="D60" s="113">
        <f>SUM(E60-C60)</f>
        <v>2655992</v>
      </c>
      <c r="E60" s="50">
        <v>2655992</v>
      </c>
    </row>
    <row r="61" spans="1:5" s="124" customFormat="1" ht="12" customHeight="1" thickBot="1">
      <c r="A61" s="12" t="s">
        <v>180</v>
      </c>
      <c r="B61" s="55" t="s">
        <v>183</v>
      </c>
      <c r="C61" s="183"/>
      <c r="D61" s="116"/>
      <c r="E61" s="50"/>
    </row>
    <row r="62" spans="1:5" s="124" customFormat="1" ht="12" customHeight="1" thickBot="1">
      <c r="A62" s="158" t="s">
        <v>330</v>
      </c>
      <c r="B62" s="17" t="s">
        <v>184</v>
      </c>
      <c r="C62" s="181">
        <f>SUM(C5+C12+C19+C26+C34+C46+C52+C57)</f>
        <v>175066245</v>
      </c>
      <c r="D62" s="118">
        <f>+D5+D12+D19+D26+D34+D46+D52+D57</f>
        <v>44934215</v>
      </c>
      <c r="E62" s="143">
        <f>+E5+E12+E19+E26+E34+E46+E52+E57</f>
        <v>220000460</v>
      </c>
    </row>
    <row r="63" spans="1:5" s="124" customFormat="1" ht="12" customHeight="1" thickBot="1">
      <c r="A63" s="148" t="s">
        <v>185</v>
      </c>
      <c r="B63" s="53" t="s">
        <v>186</v>
      </c>
      <c r="C63" s="177">
        <f>SUM(C64:C66)</f>
        <v>0</v>
      </c>
      <c r="D63" s="112">
        <f>SUM(D64:D66)</f>
        <v>0</v>
      </c>
      <c r="E63" s="46">
        <f>SUM(E64:E66)</f>
        <v>0</v>
      </c>
    </row>
    <row r="64" spans="1:5" s="124" customFormat="1" ht="12" customHeight="1">
      <c r="A64" s="11" t="s">
        <v>216</v>
      </c>
      <c r="B64" s="125" t="s">
        <v>187</v>
      </c>
      <c r="C64" s="183"/>
      <c r="D64" s="116"/>
      <c r="E64" s="50"/>
    </row>
    <row r="65" spans="1:5" s="124" customFormat="1" ht="12" customHeight="1">
      <c r="A65" s="10" t="s">
        <v>225</v>
      </c>
      <c r="B65" s="126" t="s">
        <v>188</v>
      </c>
      <c r="C65" s="183"/>
      <c r="D65" s="116"/>
      <c r="E65" s="50"/>
    </row>
    <row r="66" spans="1:5" s="124" customFormat="1" ht="12" customHeight="1" thickBot="1">
      <c r="A66" s="12" t="s">
        <v>226</v>
      </c>
      <c r="B66" s="152" t="s">
        <v>315</v>
      </c>
      <c r="C66" s="183"/>
      <c r="D66" s="116">
        <v>0</v>
      </c>
      <c r="E66" s="50">
        <v>0</v>
      </c>
    </row>
    <row r="67" spans="1:5" s="124" customFormat="1" ht="12" customHeight="1" thickBot="1">
      <c r="A67" s="148" t="s">
        <v>189</v>
      </c>
      <c r="B67" s="53" t="s">
        <v>190</v>
      </c>
      <c r="C67" s="177">
        <f>SUM(C68:C71)</f>
        <v>0</v>
      </c>
      <c r="D67" s="112">
        <f>SUM(D68:D71)</f>
        <v>0</v>
      </c>
      <c r="E67" s="46">
        <f>SUM(E68:E71)</f>
        <v>0</v>
      </c>
    </row>
    <row r="68" spans="1:5" s="124" customFormat="1" ht="12" customHeight="1">
      <c r="A68" s="11" t="s">
        <v>72</v>
      </c>
      <c r="B68" s="125" t="s">
        <v>191</v>
      </c>
      <c r="C68" s="183"/>
      <c r="D68" s="116"/>
      <c r="E68" s="50"/>
    </row>
    <row r="69" spans="1:5" s="124" customFormat="1" ht="12" customHeight="1">
      <c r="A69" s="10" t="s">
        <v>73</v>
      </c>
      <c r="B69" s="126" t="s">
        <v>192</v>
      </c>
      <c r="C69" s="183"/>
      <c r="D69" s="116"/>
      <c r="E69" s="50"/>
    </row>
    <row r="70" spans="1:5" s="124" customFormat="1" ht="12" customHeight="1">
      <c r="A70" s="10" t="s">
        <v>217</v>
      </c>
      <c r="B70" s="126" t="s">
        <v>193</v>
      </c>
      <c r="C70" s="183"/>
      <c r="D70" s="116"/>
      <c r="E70" s="50"/>
    </row>
    <row r="71" spans="1:5" s="124" customFormat="1" ht="12" customHeight="1" thickBot="1">
      <c r="A71" s="12" t="s">
        <v>218</v>
      </c>
      <c r="B71" s="55" t="s">
        <v>194</v>
      </c>
      <c r="C71" s="183"/>
      <c r="D71" s="116"/>
      <c r="E71" s="50"/>
    </row>
    <row r="72" spans="1:5" s="124" customFormat="1" ht="12" customHeight="1" thickBot="1">
      <c r="A72" s="148" t="s">
        <v>195</v>
      </c>
      <c r="B72" s="53" t="s">
        <v>196</v>
      </c>
      <c r="C72" s="177">
        <f>SUM(C73:C74)</f>
        <v>18170488</v>
      </c>
      <c r="D72" s="112">
        <f>SUM(D73+D74)</f>
        <v>0</v>
      </c>
      <c r="E72" s="46">
        <f>SUM(E73+E74)</f>
        <v>18170488</v>
      </c>
    </row>
    <row r="73" spans="1:5" s="124" customFormat="1" ht="12" customHeight="1">
      <c r="A73" s="11" t="s">
        <v>219</v>
      </c>
      <c r="B73" s="125" t="s">
        <v>197</v>
      </c>
      <c r="C73" s="183">
        <v>18170488</v>
      </c>
      <c r="D73" s="113">
        <f>SUM(E73-C73)</f>
        <v>0</v>
      </c>
      <c r="E73" s="50">
        <v>18170488</v>
      </c>
    </row>
    <row r="74" spans="1:5" s="124" customFormat="1" ht="12" customHeight="1" thickBot="1">
      <c r="A74" s="12" t="s">
        <v>220</v>
      </c>
      <c r="B74" s="55" t="s">
        <v>198</v>
      </c>
      <c r="C74" s="183"/>
      <c r="D74" s="116"/>
      <c r="E74" s="50"/>
    </row>
    <row r="75" spans="1:5" s="124" customFormat="1" ht="12" customHeight="1" thickBot="1">
      <c r="A75" s="148" t="s">
        <v>199</v>
      </c>
      <c r="B75" s="53" t="s">
        <v>200</v>
      </c>
      <c r="C75" s="177">
        <f>SUM(C76:C78)</f>
        <v>39341258</v>
      </c>
      <c r="D75" s="177">
        <f>SUM(D76:D78)</f>
        <v>112905</v>
      </c>
      <c r="E75" s="177">
        <f>SUM(E76:E78)</f>
        <v>39454163</v>
      </c>
    </row>
    <row r="76" spans="1:5" s="124" customFormat="1" ht="12" customHeight="1">
      <c r="A76" s="11" t="s">
        <v>221</v>
      </c>
      <c r="B76" s="125" t="s">
        <v>201</v>
      </c>
      <c r="C76" s="183"/>
      <c r="D76" s="113">
        <f>SUM(E76-C76)</f>
        <v>112905</v>
      </c>
      <c r="E76" s="50">
        <v>112905</v>
      </c>
    </row>
    <row r="77" spans="1:5" s="124" customFormat="1" ht="12" customHeight="1">
      <c r="A77" s="10" t="s">
        <v>222</v>
      </c>
      <c r="B77" s="126" t="s">
        <v>202</v>
      </c>
      <c r="C77" s="183"/>
      <c r="D77" s="116"/>
      <c r="E77" s="50"/>
    </row>
    <row r="78" spans="1:5" s="124" customFormat="1" ht="12" customHeight="1" thickBot="1">
      <c r="A78" s="12" t="s">
        <v>223</v>
      </c>
      <c r="B78" s="55" t="s">
        <v>377</v>
      </c>
      <c r="C78" s="183">
        <v>39341258</v>
      </c>
      <c r="D78" s="113">
        <f>SUM(E78-C78)</f>
        <v>0</v>
      </c>
      <c r="E78" s="50">
        <v>39341258</v>
      </c>
    </row>
    <row r="79" spans="1:5" s="124" customFormat="1" ht="12" customHeight="1" thickBot="1">
      <c r="A79" s="148" t="s">
        <v>204</v>
      </c>
      <c r="B79" s="53" t="s">
        <v>224</v>
      </c>
      <c r="C79" s="177">
        <f>SUM(C80:C83)</f>
        <v>0</v>
      </c>
      <c r="D79" s="112">
        <f>SUM(D80:D83)</f>
        <v>0</v>
      </c>
      <c r="E79" s="46">
        <f>SUM(E80:E83)</f>
        <v>0</v>
      </c>
    </row>
    <row r="80" spans="1:5" s="124" customFormat="1" ht="12" customHeight="1">
      <c r="A80" s="128" t="s">
        <v>205</v>
      </c>
      <c r="B80" s="125" t="s">
        <v>206</v>
      </c>
      <c r="C80" s="183"/>
      <c r="D80" s="116"/>
      <c r="E80" s="50"/>
    </row>
    <row r="81" spans="1:5" s="124" customFormat="1" ht="12" customHeight="1">
      <c r="A81" s="129" t="s">
        <v>207</v>
      </c>
      <c r="B81" s="126" t="s">
        <v>208</v>
      </c>
      <c r="C81" s="183"/>
      <c r="D81" s="116"/>
      <c r="E81" s="50"/>
    </row>
    <row r="82" spans="1:5" s="124" customFormat="1" ht="12" customHeight="1">
      <c r="A82" s="129" t="s">
        <v>209</v>
      </c>
      <c r="B82" s="126" t="s">
        <v>210</v>
      </c>
      <c r="C82" s="183"/>
      <c r="D82" s="116"/>
      <c r="E82" s="50"/>
    </row>
    <row r="83" spans="1:5" s="124" customFormat="1" ht="12" customHeight="1" thickBot="1">
      <c r="A83" s="130" t="s">
        <v>211</v>
      </c>
      <c r="B83" s="55" t="s">
        <v>212</v>
      </c>
      <c r="C83" s="183"/>
      <c r="D83" s="116"/>
      <c r="E83" s="50"/>
    </row>
    <row r="84" spans="1:5" s="124" customFormat="1" ht="12" customHeight="1" thickBot="1">
      <c r="A84" s="148" t="s">
        <v>213</v>
      </c>
      <c r="B84" s="53" t="s">
        <v>329</v>
      </c>
      <c r="C84" s="186"/>
      <c r="D84" s="150"/>
      <c r="E84" s="151"/>
    </row>
    <row r="85" spans="1:5" s="124" customFormat="1" ht="13.5" customHeight="1" thickBot="1">
      <c r="A85" s="148" t="s">
        <v>215</v>
      </c>
      <c r="B85" s="53" t="s">
        <v>214</v>
      </c>
      <c r="C85" s="186"/>
      <c r="D85" s="150"/>
      <c r="E85" s="151"/>
    </row>
    <row r="86" spans="1:5" s="124" customFormat="1" ht="15.75" customHeight="1" thickBot="1">
      <c r="A86" s="148" t="s">
        <v>227</v>
      </c>
      <c r="B86" s="131" t="s">
        <v>332</v>
      </c>
      <c r="C86" s="181">
        <f>+C63+C67+C72+C75+C79+C85+C84</f>
        <v>57511746</v>
      </c>
      <c r="D86" s="118">
        <f>+D63+D67+D72+D75+D79+D85+D84</f>
        <v>112905</v>
      </c>
      <c r="E86" s="143">
        <f>+E63+E67+E72+E75+E79+E85+E84</f>
        <v>57624651</v>
      </c>
    </row>
    <row r="87" spans="1:5" s="124" customFormat="1" ht="16.5" customHeight="1" thickBot="1">
      <c r="A87" s="149" t="s">
        <v>331</v>
      </c>
      <c r="B87" s="132" t="s">
        <v>333</v>
      </c>
      <c r="C87" s="181">
        <f>+C62+C86</f>
        <v>232577991</v>
      </c>
      <c r="D87" s="118">
        <f>+D62+D86</f>
        <v>45047120</v>
      </c>
      <c r="E87" s="143">
        <f>+E62+E86</f>
        <v>277625111</v>
      </c>
    </row>
    <row r="88" spans="1:5" s="124" customFormat="1" ht="83.25" customHeight="1">
      <c r="A88" s="1"/>
      <c r="B88" s="2"/>
      <c r="C88" s="64"/>
      <c r="D88" s="64"/>
      <c r="E88" s="64"/>
    </row>
    <row r="89" spans="1:5" ht="16.5" customHeight="1">
      <c r="A89" s="219" t="s">
        <v>31</v>
      </c>
      <c r="B89" s="219"/>
      <c r="C89" s="219"/>
      <c r="D89" s="219"/>
      <c r="E89" s="219"/>
    </row>
    <row r="90" spans="1:5" s="133" customFormat="1" ht="16.5" customHeight="1" thickBot="1">
      <c r="A90" s="221" t="s">
        <v>355</v>
      </c>
      <c r="B90" s="221"/>
      <c r="C90" s="224" t="s">
        <v>365</v>
      </c>
      <c r="D90" s="224"/>
      <c r="E90" s="224"/>
    </row>
    <row r="91" spans="1:5" ht="37.5" customHeight="1" thickBot="1">
      <c r="A91" s="19" t="s">
        <v>39</v>
      </c>
      <c r="B91" s="20" t="s">
        <v>32</v>
      </c>
      <c r="C91" s="174" t="str">
        <f>+C3</f>
        <v>2021. évi előirányzat</v>
      </c>
      <c r="D91" s="20" t="str">
        <f>+D3</f>
        <v>Javasolt módosítás</v>
      </c>
      <c r="E91" s="42" t="str">
        <f>+E3</f>
        <v>Módosított előirányzat</v>
      </c>
    </row>
    <row r="92" spans="1:5" s="123" customFormat="1" ht="12" customHeight="1" thickBot="1">
      <c r="A92" s="23">
        <v>1</v>
      </c>
      <c r="B92" s="24">
        <v>2</v>
      </c>
      <c r="C92" s="176">
        <v>3</v>
      </c>
      <c r="D92" s="24">
        <v>4</v>
      </c>
      <c r="E92" s="146">
        <v>5</v>
      </c>
    </row>
    <row r="93" spans="1:5" ht="12" customHeight="1" thickBot="1">
      <c r="A93" s="18" t="s">
        <v>3</v>
      </c>
      <c r="B93" s="22" t="s">
        <v>291</v>
      </c>
      <c r="C93" s="187">
        <f>SUM(C94+C95+C96+C97+C98+C111)</f>
        <v>157399733</v>
      </c>
      <c r="D93" s="111">
        <f>D94+D95+D96+D97+D98+D111</f>
        <v>18159512</v>
      </c>
      <c r="E93" s="160">
        <f>SUM(E94+E95+E96+E97+E98+E111)</f>
        <v>175559245</v>
      </c>
    </row>
    <row r="94" spans="1:5" ht="12" customHeight="1">
      <c r="A94" s="13" t="s">
        <v>51</v>
      </c>
      <c r="B94" s="6" t="s">
        <v>33</v>
      </c>
      <c r="C94" s="188">
        <v>62971768</v>
      </c>
      <c r="D94" s="167">
        <f>SUM(E94-C94)</f>
        <v>763906</v>
      </c>
      <c r="E94" s="161">
        <v>63735674</v>
      </c>
    </row>
    <row r="95" spans="1:5" ht="12" customHeight="1">
      <c r="A95" s="10" t="s">
        <v>52</v>
      </c>
      <c r="B95" s="4" t="s">
        <v>93</v>
      </c>
      <c r="C95" s="179">
        <v>9332580</v>
      </c>
      <c r="D95" s="113">
        <f>SUM(E95-C95)</f>
        <v>0</v>
      </c>
      <c r="E95" s="47">
        <v>9332580</v>
      </c>
    </row>
    <row r="96" spans="1:5" ht="12" customHeight="1">
      <c r="A96" s="10" t="s">
        <v>53</v>
      </c>
      <c r="B96" s="4" t="s">
        <v>70</v>
      </c>
      <c r="C96" s="180">
        <v>54787842</v>
      </c>
      <c r="D96" s="115">
        <f>SUM(E96-C96)</f>
        <v>15599471</v>
      </c>
      <c r="E96" s="47">
        <v>70387313</v>
      </c>
    </row>
    <row r="97" spans="1:5" ht="12" customHeight="1">
      <c r="A97" s="10" t="s">
        <v>54</v>
      </c>
      <c r="B97" s="7" t="s">
        <v>94</v>
      </c>
      <c r="C97" s="180">
        <v>6780000</v>
      </c>
      <c r="D97" s="115">
        <f>SUM(E97-C97)</f>
        <v>0</v>
      </c>
      <c r="E97" s="47">
        <v>6780000</v>
      </c>
    </row>
    <row r="98" spans="1:5" ht="12" customHeight="1">
      <c r="A98" s="10" t="s">
        <v>62</v>
      </c>
      <c r="B98" s="15" t="s">
        <v>95</v>
      </c>
      <c r="C98" s="180">
        <v>10740023</v>
      </c>
      <c r="D98" s="180">
        <f>SUM(E98-C98)</f>
        <v>2257266</v>
      </c>
      <c r="E98" s="60">
        <v>12997289</v>
      </c>
    </row>
    <row r="99" spans="1:5" ht="12" customHeight="1">
      <c r="A99" s="10" t="s">
        <v>55</v>
      </c>
      <c r="B99" s="4" t="s">
        <v>296</v>
      </c>
      <c r="C99" s="180"/>
      <c r="D99" s="115">
        <v>0</v>
      </c>
      <c r="E99" s="47">
        <v>0</v>
      </c>
    </row>
    <row r="100" spans="1:5" ht="12" customHeight="1">
      <c r="A100" s="10" t="s">
        <v>56</v>
      </c>
      <c r="B100" s="39" t="s">
        <v>295</v>
      </c>
      <c r="C100" s="180"/>
      <c r="D100" s="115"/>
      <c r="E100" s="47">
        <f aca="true" t="shared" si="0" ref="E100:E113">SUM(C100:D100)</f>
        <v>0</v>
      </c>
    </row>
    <row r="101" spans="1:5" ht="12" customHeight="1">
      <c r="A101" s="10" t="s">
        <v>63</v>
      </c>
      <c r="B101" s="39" t="s">
        <v>294</v>
      </c>
      <c r="C101" s="180"/>
      <c r="D101" s="115">
        <v>2257266</v>
      </c>
      <c r="E101" s="47">
        <f t="shared" si="0"/>
        <v>2257266</v>
      </c>
    </row>
    <row r="102" spans="1:5" ht="12" customHeight="1">
      <c r="A102" s="10" t="s">
        <v>64</v>
      </c>
      <c r="B102" s="37" t="s">
        <v>230</v>
      </c>
      <c r="C102" s="180"/>
      <c r="D102" s="115"/>
      <c r="E102" s="47">
        <f t="shared" si="0"/>
        <v>0</v>
      </c>
    </row>
    <row r="103" spans="1:5" ht="12" customHeight="1">
      <c r="A103" s="10" t="s">
        <v>65</v>
      </c>
      <c r="B103" s="38" t="s">
        <v>231</v>
      </c>
      <c r="C103" s="180"/>
      <c r="D103" s="115"/>
      <c r="E103" s="47">
        <f t="shared" si="0"/>
        <v>0</v>
      </c>
    </row>
    <row r="104" spans="1:5" ht="12" customHeight="1">
      <c r="A104" s="10" t="s">
        <v>66</v>
      </c>
      <c r="B104" s="38" t="s">
        <v>232</v>
      </c>
      <c r="C104" s="180"/>
      <c r="D104" s="115"/>
      <c r="E104" s="47">
        <f t="shared" si="0"/>
        <v>0</v>
      </c>
    </row>
    <row r="105" spans="1:5" ht="12" customHeight="1">
      <c r="A105" s="10" t="s">
        <v>68</v>
      </c>
      <c r="B105" s="37" t="s">
        <v>233</v>
      </c>
      <c r="C105" s="180">
        <v>7264123</v>
      </c>
      <c r="D105" s="115">
        <f>SUM(E105-C105)</f>
        <v>0</v>
      </c>
      <c r="E105" s="47">
        <v>7264123</v>
      </c>
    </row>
    <row r="106" spans="1:5" ht="12" customHeight="1">
      <c r="A106" s="10" t="s">
        <v>96</v>
      </c>
      <c r="B106" s="37" t="s">
        <v>234</v>
      </c>
      <c r="C106" s="180"/>
      <c r="D106" s="115"/>
      <c r="E106" s="47">
        <f t="shared" si="0"/>
        <v>0</v>
      </c>
    </row>
    <row r="107" spans="1:5" ht="12" customHeight="1">
      <c r="A107" s="10" t="s">
        <v>228</v>
      </c>
      <c r="B107" s="38" t="s">
        <v>235</v>
      </c>
      <c r="C107" s="180"/>
      <c r="D107" s="115"/>
      <c r="E107" s="47">
        <f t="shared" si="0"/>
        <v>0</v>
      </c>
    </row>
    <row r="108" spans="1:5" ht="12" customHeight="1">
      <c r="A108" s="9" t="s">
        <v>229</v>
      </c>
      <c r="B108" s="39" t="s">
        <v>236</v>
      </c>
      <c r="C108" s="180"/>
      <c r="D108" s="115"/>
      <c r="E108" s="47">
        <f t="shared" si="0"/>
        <v>0</v>
      </c>
    </row>
    <row r="109" spans="1:5" ht="12" customHeight="1">
      <c r="A109" s="10" t="s">
        <v>292</v>
      </c>
      <c r="B109" s="39" t="s">
        <v>237</v>
      </c>
      <c r="C109" s="180"/>
      <c r="D109" s="115"/>
      <c r="E109" s="47">
        <f t="shared" si="0"/>
        <v>0</v>
      </c>
    </row>
    <row r="110" spans="1:5" ht="12" customHeight="1">
      <c r="A110" s="12" t="s">
        <v>293</v>
      </c>
      <c r="B110" s="39" t="s">
        <v>238</v>
      </c>
      <c r="C110" s="180">
        <v>3475900</v>
      </c>
      <c r="D110" s="115">
        <f>SUM(E110-C110)</f>
        <v>0</v>
      </c>
      <c r="E110" s="47">
        <v>3475900</v>
      </c>
    </row>
    <row r="111" spans="1:5" ht="12" customHeight="1">
      <c r="A111" s="10" t="s">
        <v>297</v>
      </c>
      <c r="B111" s="7" t="s">
        <v>34</v>
      </c>
      <c r="C111" s="179">
        <v>12787520</v>
      </c>
      <c r="D111" s="113">
        <f>SUM(E111-C111)</f>
        <v>-461131</v>
      </c>
      <c r="E111" s="47">
        <v>12326389</v>
      </c>
    </row>
    <row r="112" spans="1:5" ht="12" customHeight="1">
      <c r="A112" s="10" t="s">
        <v>298</v>
      </c>
      <c r="B112" s="4" t="s">
        <v>300</v>
      </c>
      <c r="C112" s="179">
        <v>12787520</v>
      </c>
      <c r="D112" s="113">
        <f>SUM(E112-C112)</f>
        <v>-461131</v>
      </c>
      <c r="E112" s="47">
        <v>12326389</v>
      </c>
    </row>
    <row r="113" spans="1:5" ht="12" customHeight="1" thickBot="1">
      <c r="A113" s="14" t="s">
        <v>299</v>
      </c>
      <c r="B113" s="156" t="s">
        <v>301</v>
      </c>
      <c r="C113" s="189"/>
      <c r="D113" s="168"/>
      <c r="E113" s="49">
        <f t="shared" si="0"/>
        <v>0</v>
      </c>
    </row>
    <row r="114" spans="1:5" ht="12" customHeight="1" thickBot="1">
      <c r="A114" s="153" t="s">
        <v>4</v>
      </c>
      <c r="B114" s="154" t="s">
        <v>239</v>
      </c>
      <c r="C114" s="190">
        <f>SUM(C115+C117+C119)</f>
        <v>35837000</v>
      </c>
      <c r="D114" s="169">
        <f>+D115+D117+D119</f>
        <v>24250000</v>
      </c>
      <c r="E114" s="58">
        <f>SUM(E115+E117+E119)</f>
        <v>60087000</v>
      </c>
    </row>
    <row r="115" spans="1:5" ht="12" customHeight="1">
      <c r="A115" s="11" t="s">
        <v>57</v>
      </c>
      <c r="B115" s="4" t="s">
        <v>108</v>
      </c>
      <c r="C115" s="178">
        <v>35837000</v>
      </c>
      <c r="D115" s="114">
        <f>SUM(E115-C115)</f>
        <v>24250000</v>
      </c>
      <c r="E115" s="48">
        <v>60087000</v>
      </c>
    </row>
    <row r="116" spans="1:5" ht="12" customHeight="1">
      <c r="A116" s="11" t="s">
        <v>58</v>
      </c>
      <c r="B116" s="8" t="s">
        <v>243</v>
      </c>
      <c r="C116" s="178"/>
      <c r="D116" s="114"/>
      <c r="E116" s="48">
        <f>SUM(C116:D116)</f>
        <v>0</v>
      </c>
    </row>
    <row r="117" spans="1:5" ht="12" customHeight="1">
      <c r="A117" s="11" t="s">
        <v>59</v>
      </c>
      <c r="B117" s="8" t="s">
        <v>97</v>
      </c>
      <c r="C117" s="179"/>
      <c r="D117" s="113">
        <f>SUM(E117-C117)</f>
        <v>0</v>
      </c>
      <c r="E117" s="48"/>
    </row>
    <row r="118" spans="1:5" ht="12" customHeight="1">
      <c r="A118" s="11" t="s">
        <v>60</v>
      </c>
      <c r="B118" s="8" t="s">
        <v>244</v>
      </c>
      <c r="C118" s="191"/>
      <c r="D118" s="113"/>
      <c r="E118" s="47"/>
    </row>
    <row r="119" spans="1:5" ht="12" customHeight="1">
      <c r="A119" s="11" t="s">
        <v>61</v>
      </c>
      <c r="B119" s="55" t="s">
        <v>110</v>
      </c>
      <c r="C119" s="191">
        <v>0</v>
      </c>
      <c r="D119" s="113">
        <f>SUM(E119-C119)</f>
        <v>0</v>
      </c>
      <c r="E119" s="47">
        <v>0</v>
      </c>
    </row>
    <row r="120" spans="1:5" ht="12" customHeight="1">
      <c r="A120" s="11" t="s">
        <v>67</v>
      </c>
      <c r="B120" s="54" t="s">
        <v>284</v>
      </c>
      <c r="C120" s="191"/>
      <c r="D120" s="113"/>
      <c r="E120" s="47"/>
    </row>
    <row r="121" spans="1:5" ht="12" customHeight="1">
      <c r="A121" s="11" t="s">
        <v>69</v>
      </c>
      <c r="B121" s="121" t="s">
        <v>249</v>
      </c>
      <c r="C121" s="191"/>
      <c r="D121" s="113"/>
      <c r="E121" s="47"/>
    </row>
    <row r="122" spans="1:5" ht="15.75">
      <c r="A122" s="11" t="s">
        <v>98</v>
      </c>
      <c r="B122" s="38" t="s">
        <v>232</v>
      </c>
      <c r="C122" s="191"/>
      <c r="D122" s="113"/>
      <c r="E122" s="47"/>
    </row>
    <row r="123" spans="1:5" ht="12" customHeight="1">
      <c r="A123" s="11" t="s">
        <v>99</v>
      </c>
      <c r="B123" s="38" t="s">
        <v>248</v>
      </c>
      <c r="C123" s="191"/>
      <c r="D123" s="113"/>
      <c r="E123" s="47"/>
    </row>
    <row r="124" spans="1:5" ht="12" customHeight="1">
      <c r="A124" s="11" t="s">
        <v>100</v>
      </c>
      <c r="B124" s="38" t="s">
        <v>247</v>
      </c>
      <c r="C124" s="191"/>
      <c r="D124" s="113"/>
      <c r="E124" s="47"/>
    </row>
    <row r="125" spans="1:5" ht="12" customHeight="1">
      <c r="A125" s="11" t="s">
        <v>240</v>
      </c>
      <c r="B125" s="38" t="s">
        <v>235</v>
      </c>
      <c r="C125" s="191"/>
      <c r="D125" s="113"/>
      <c r="E125" s="47"/>
    </row>
    <row r="126" spans="1:5" ht="12" customHeight="1">
      <c r="A126" s="11" t="s">
        <v>241</v>
      </c>
      <c r="B126" s="38" t="s">
        <v>246</v>
      </c>
      <c r="C126" s="191">
        <v>0</v>
      </c>
      <c r="D126" s="113">
        <v>0</v>
      </c>
      <c r="E126" s="47">
        <v>0</v>
      </c>
    </row>
    <row r="127" spans="1:5" ht="16.5" thickBot="1">
      <c r="A127" s="9" t="s">
        <v>242</v>
      </c>
      <c r="B127" s="38" t="s">
        <v>245</v>
      </c>
      <c r="C127" s="192">
        <v>0</v>
      </c>
      <c r="D127" s="115">
        <v>0</v>
      </c>
      <c r="E127" s="49"/>
    </row>
    <row r="128" spans="1:5" ht="12" customHeight="1" thickBot="1">
      <c r="A128" s="16" t="s">
        <v>5</v>
      </c>
      <c r="B128" s="34" t="s">
        <v>302</v>
      </c>
      <c r="C128" s="177">
        <f>+C93+C114</f>
        <v>193236733</v>
      </c>
      <c r="D128" s="112">
        <f>+D93+D114</f>
        <v>42409512</v>
      </c>
      <c r="E128" s="46">
        <f>+E93+E114</f>
        <v>235646245</v>
      </c>
    </row>
    <row r="129" spans="1:5" ht="12" customHeight="1" thickBot="1">
      <c r="A129" s="16" t="s">
        <v>6</v>
      </c>
      <c r="B129" s="34" t="s">
        <v>303</v>
      </c>
      <c r="C129" s="177">
        <f>+C130+C131+C132</f>
        <v>0</v>
      </c>
      <c r="D129" s="112">
        <f>+D130+D131+D132</f>
        <v>0</v>
      </c>
      <c r="E129" s="46">
        <v>0</v>
      </c>
    </row>
    <row r="130" spans="1:5" ht="12" customHeight="1">
      <c r="A130" s="11" t="s">
        <v>145</v>
      </c>
      <c r="B130" s="8" t="s">
        <v>310</v>
      </c>
      <c r="C130" s="191"/>
      <c r="D130" s="113"/>
      <c r="E130" s="47"/>
    </row>
    <row r="131" spans="1:5" ht="12" customHeight="1">
      <c r="A131" s="11" t="s">
        <v>146</v>
      </c>
      <c r="B131" s="8" t="s">
        <v>311</v>
      </c>
      <c r="C131" s="191"/>
      <c r="D131" s="113"/>
      <c r="E131" s="47"/>
    </row>
    <row r="132" spans="1:5" ht="12" customHeight="1" thickBot="1">
      <c r="A132" s="9" t="s">
        <v>147</v>
      </c>
      <c r="B132" s="8" t="s">
        <v>312</v>
      </c>
      <c r="C132" s="191"/>
      <c r="D132" s="113">
        <v>0</v>
      </c>
      <c r="E132" s="47">
        <v>0</v>
      </c>
    </row>
    <row r="133" spans="1:5" ht="12" customHeight="1" thickBot="1">
      <c r="A133" s="16" t="s">
        <v>7</v>
      </c>
      <c r="B133" s="34" t="s">
        <v>304</v>
      </c>
      <c r="C133" s="177">
        <f>SUM(C134:C139)</f>
        <v>0</v>
      </c>
      <c r="D133" s="112">
        <f>SUM(D134:D139)</f>
        <v>0</v>
      </c>
      <c r="E133" s="46">
        <f>SUM(E134:E139)</f>
        <v>0</v>
      </c>
    </row>
    <row r="134" spans="1:5" ht="12" customHeight="1">
      <c r="A134" s="11" t="s">
        <v>44</v>
      </c>
      <c r="B134" s="5" t="s">
        <v>313</v>
      </c>
      <c r="C134" s="191"/>
      <c r="D134" s="113"/>
      <c r="E134" s="47"/>
    </row>
    <row r="135" spans="1:5" ht="12" customHeight="1">
      <c r="A135" s="11" t="s">
        <v>45</v>
      </c>
      <c r="B135" s="5" t="s">
        <v>305</v>
      </c>
      <c r="C135" s="191"/>
      <c r="D135" s="113"/>
      <c r="E135" s="47"/>
    </row>
    <row r="136" spans="1:5" ht="12" customHeight="1">
      <c r="A136" s="11" t="s">
        <v>46</v>
      </c>
      <c r="B136" s="5" t="s">
        <v>306</v>
      </c>
      <c r="C136" s="191"/>
      <c r="D136" s="113"/>
      <c r="E136" s="47"/>
    </row>
    <row r="137" spans="1:5" ht="12" customHeight="1">
      <c r="A137" s="11" t="s">
        <v>85</v>
      </c>
      <c r="B137" s="5" t="s">
        <v>307</v>
      </c>
      <c r="C137" s="191"/>
      <c r="D137" s="113"/>
      <c r="E137" s="47"/>
    </row>
    <row r="138" spans="1:5" ht="12" customHeight="1">
      <c r="A138" s="11" t="s">
        <v>86</v>
      </c>
      <c r="B138" s="5" t="s">
        <v>308</v>
      </c>
      <c r="C138" s="191"/>
      <c r="D138" s="113"/>
      <c r="E138" s="47"/>
    </row>
    <row r="139" spans="1:5" ht="12" customHeight="1" thickBot="1">
      <c r="A139" s="9" t="s">
        <v>87</v>
      </c>
      <c r="B139" s="5" t="s">
        <v>309</v>
      </c>
      <c r="C139" s="191"/>
      <c r="D139" s="113"/>
      <c r="E139" s="47"/>
    </row>
    <row r="140" spans="1:5" ht="12" customHeight="1" thickBot="1">
      <c r="A140" s="16" t="s">
        <v>8</v>
      </c>
      <c r="B140" s="34" t="s">
        <v>317</v>
      </c>
      <c r="C140" s="181">
        <f>+C141+C142+C143+C144</f>
        <v>39341258</v>
      </c>
      <c r="D140" s="118">
        <f>+D141+D142+D143+D144</f>
        <v>2637608</v>
      </c>
      <c r="E140" s="143">
        <f>SUM(E141:E144)</f>
        <v>41978866</v>
      </c>
    </row>
    <row r="141" spans="1:5" ht="12" customHeight="1">
      <c r="A141" s="11" t="s">
        <v>47</v>
      </c>
      <c r="B141" s="5" t="s">
        <v>250</v>
      </c>
      <c r="C141" s="191"/>
      <c r="D141" s="113"/>
      <c r="E141" s="47"/>
    </row>
    <row r="142" spans="1:5" ht="12" customHeight="1">
      <c r="A142" s="11" t="s">
        <v>48</v>
      </c>
      <c r="B142" s="5" t="s">
        <v>251</v>
      </c>
      <c r="C142" s="191"/>
      <c r="D142" s="114">
        <f>SUM(E142-C142)</f>
        <v>2637608</v>
      </c>
      <c r="E142" s="47">
        <v>2637608</v>
      </c>
    </row>
    <row r="143" spans="1:5" ht="12" customHeight="1">
      <c r="A143" s="11" t="s">
        <v>165</v>
      </c>
      <c r="B143" s="5" t="s">
        <v>318</v>
      </c>
      <c r="C143" s="191"/>
      <c r="D143" s="113"/>
      <c r="E143" s="47"/>
    </row>
    <row r="144" spans="1:5" ht="12" customHeight="1" thickBot="1">
      <c r="A144" s="9" t="s">
        <v>166</v>
      </c>
      <c r="B144" s="3" t="s">
        <v>378</v>
      </c>
      <c r="C144" s="191">
        <v>39341258</v>
      </c>
      <c r="D144" s="114">
        <f>SUM(E144-C144)</f>
        <v>0</v>
      </c>
      <c r="E144" s="47">
        <v>39341258</v>
      </c>
    </row>
    <row r="145" spans="1:5" ht="12" customHeight="1" thickBot="1">
      <c r="A145" s="16" t="s">
        <v>9</v>
      </c>
      <c r="B145" s="34" t="s">
        <v>319</v>
      </c>
      <c r="C145" s="193">
        <f>SUM(C146:C150)</f>
        <v>0</v>
      </c>
      <c r="D145" s="170">
        <f>SUM(D146:D150)</f>
        <v>0</v>
      </c>
      <c r="E145" s="164">
        <f>SUM(E146:E150)</f>
        <v>0</v>
      </c>
    </row>
    <row r="146" spans="1:5" ht="12" customHeight="1">
      <c r="A146" s="11" t="s">
        <v>49</v>
      </c>
      <c r="B146" s="5" t="s">
        <v>314</v>
      </c>
      <c r="C146" s="191"/>
      <c r="D146" s="113"/>
      <c r="E146" s="47"/>
    </row>
    <row r="147" spans="1:5" ht="12" customHeight="1">
      <c r="A147" s="11" t="s">
        <v>50</v>
      </c>
      <c r="B147" s="5" t="s">
        <v>321</v>
      </c>
      <c r="C147" s="191"/>
      <c r="D147" s="113"/>
      <c r="E147" s="47"/>
    </row>
    <row r="148" spans="1:5" ht="12" customHeight="1">
      <c r="A148" s="11" t="s">
        <v>177</v>
      </c>
      <c r="B148" s="5" t="s">
        <v>316</v>
      </c>
      <c r="C148" s="191"/>
      <c r="D148" s="113"/>
      <c r="E148" s="47"/>
    </row>
    <row r="149" spans="1:5" ht="12" customHeight="1">
      <c r="A149" s="11" t="s">
        <v>178</v>
      </c>
      <c r="B149" s="5" t="s">
        <v>322</v>
      </c>
      <c r="C149" s="191"/>
      <c r="D149" s="113"/>
      <c r="E149" s="47"/>
    </row>
    <row r="150" spans="1:5" ht="12" customHeight="1" thickBot="1">
      <c r="A150" s="11" t="s">
        <v>320</v>
      </c>
      <c r="B150" s="5" t="s">
        <v>323</v>
      </c>
      <c r="C150" s="191"/>
      <c r="D150" s="113"/>
      <c r="E150" s="47"/>
    </row>
    <row r="151" spans="1:5" ht="12" customHeight="1" thickBot="1">
      <c r="A151" s="16" t="s">
        <v>10</v>
      </c>
      <c r="B151" s="34" t="s">
        <v>324</v>
      </c>
      <c r="C151" s="194"/>
      <c r="D151" s="171"/>
      <c r="E151" s="165"/>
    </row>
    <row r="152" spans="1:5" ht="12" customHeight="1" thickBot="1">
      <c r="A152" s="16" t="s">
        <v>11</v>
      </c>
      <c r="B152" s="34" t="s">
        <v>325</v>
      </c>
      <c r="C152" s="194"/>
      <c r="D152" s="171"/>
      <c r="E152" s="165"/>
    </row>
    <row r="153" spans="1:11" ht="15" customHeight="1" thickBot="1">
      <c r="A153" s="16" t="s">
        <v>12</v>
      </c>
      <c r="B153" s="34" t="s">
        <v>327</v>
      </c>
      <c r="C153" s="195">
        <f>+C129+C133+C140+C145+C151+C152</f>
        <v>39341258</v>
      </c>
      <c r="D153" s="172">
        <f>SUM(D129+D133+D140+D145+D151+D152)</f>
        <v>2637608</v>
      </c>
      <c r="E153" s="166">
        <f>+E129+E133+E140+E145+E151+E152</f>
        <v>41978866</v>
      </c>
      <c r="H153" s="135"/>
      <c r="I153" s="136"/>
      <c r="J153" s="136"/>
      <c r="K153" s="136"/>
    </row>
    <row r="154" spans="1:5" s="124" customFormat="1" ht="12.75" customHeight="1" thickBot="1">
      <c r="A154" s="56" t="s">
        <v>13</v>
      </c>
      <c r="B154" s="105" t="s">
        <v>326</v>
      </c>
      <c r="C154" s="195">
        <f>SUM(C128+C153)</f>
        <v>232577991</v>
      </c>
      <c r="D154" s="172">
        <f>SUM(D128+D153)</f>
        <v>45047120</v>
      </c>
      <c r="E154" s="166">
        <f>+E128+E153</f>
        <v>277625111</v>
      </c>
    </row>
    <row r="155" ht="7.5" customHeight="1"/>
    <row r="156" spans="1:5" ht="15.75">
      <c r="A156" s="222" t="s">
        <v>252</v>
      </c>
      <c r="B156" s="222"/>
      <c r="C156" s="222"/>
      <c r="D156" s="222"/>
      <c r="E156" s="222"/>
    </row>
    <row r="157" spans="1:5" ht="15" customHeight="1" thickBot="1">
      <c r="A157" s="220" t="s">
        <v>357</v>
      </c>
      <c r="B157" s="220"/>
      <c r="C157" s="223" t="s">
        <v>370</v>
      </c>
      <c r="D157" s="223"/>
      <c r="E157" s="223"/>
    </row>
    <row r="158" spans="1:6" ht="13.5" customHeight="1" thickBot="1">
      <c r="A158" s="16">
        <v>1</v>
      </c>
      <c r="B158" s="21" t="s">
        <v>328</v>
      </c>
      <c r="C158" s="58">
        <f>+C62-C128</f>
        <v>-18170488</v>
      </c>
      <c r="D158" s="58">
        <f>+D62-D128</f>
        <v>2524703</v>
      </c>
      <c r="E158" s="58">
        <f>+E62-E128</f>
        <v>-15645785</v>
      </c>
      <c r="F158" s="137"/>
    </row>
    <row r="159" spans="1:5" ht="27.75" customHeight="1" thickBot="1">
      <c r="A159" s="16" t="s">
        <v>4</v>
      </c>
      <c r="B159" s="21" t="s">
        <v>334</v>
      </c>
      <c r="C159" s="58">
        <f>+C86-C153</f>
        <v>18170488</v>
      </c>
      <c r="D159" s="58">
        <f>+D86-D153</f>
        <v>-2524703</v>
      </c>
      <c r="E159" s="58">
        <f>+E86-E153</f>
        <v>15645785</v>
      </c>
    </row>
  </sheetData>
  <sheetProtection/>
  <mergeCells count="9">
    <mergeCell ref="A1:E1"/>
    <mergeCell ref="A2:B2"/>
    <mergeCell ref="A90:B90"/>
    <mergeCell ref="A156:E156"/>
    <mergeCell ref="A157:B157"/>
    <mergeCell ref="A89:E89"/>
    <mergeCell ref="C2:E2"/>
    <mergeCell ref="C90:E90"/>
    <mergeCell ref="C157:E157"/>
  </mergeCells>
  <printOptions horizontalCentered="1"/>
  <pageMargins left="0.2362204724409449" right="0.2755905511811024" top="1.1811023622047245" bottom="0.8661417322834646" header="0.4724409448818898" footer="0.5905511811023623"/>
  <pageSetup fitToHeight="2" horizontalDpi="600" verticalDpi="600" orientation="portrait" paperSize="9" scale="63" r:id="rId1"/>
  <headerFooter alignWithMargins="0">
    <oddHeader xml:space="preserve">&amp;C&amp;"Times New Roman CE,Félkövér"&amp;12
Mórágy Község Önkormányzat
2021. ÉVI KÖLTSÉGVETÉSÉNEK ÖSSZEVONT MÉRLEGE&amp;10
&amp;R&amp;"Times New Roman CE,Félkövér dőlt"&amp;11 1. melléklet </oddHeader>
  </headerFooter>
  <rowBreaks count="1" manualBreakCount="1">
    <brk id="8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view="pageLayout" zoomScaleSheetLayoutView="100" workbookViewId="0" topLeftCell="A97">
      <selection activeCell="E143" sqref="E143"/>
    </sheetView>
  </sheetViews>
  <sheetFormatPr defaultColWidth="9.00390625" defaultRowHeight="12.75"/>
  <cols>
    <col min="1" max="1" width="9.50390625" style="106" customWidth="1"/>
    <col min="2" max="2" width="91.625" style="106" customWidth="1"/>
    <col min="3" max="5" width="21.625" style="107" customWidth="1"/>
    <col min="6" max="6" width="9.00390625" style="122" customWidth="1"/>
    <col min="7" max="16384" width="9.375" style="122" customWidth="1"/>
  </cols>
  <sheetData>
    <row r="1" spans="1:5" ht="15.75" customHeight="1">
      <c r="A1" s="219" t="s">
        <v>1</v>
      </c>
      <c r="B1" s="219"/>
      <c r="C1" s="219"/>
      <c r="D1" s="219"/>
      <c r="E1" s="219"/>
    </row>
    <row r="2" spans="1:5" ht="15.75" customHeight="1" thickBot="1">
      <c r="A2" s="220" t="s">
        <v>354</v>
      </c>
      <c r="B2" s="220"/>
      <c r="C2" s="223" t="s">
        <v>365</v>
      </c>
      <c r="D2" s="223"/>
      <c r="E2" s="223"/>
    </row>
    <row r="3" spans="1:5" ht="37.5" customHeight="1" thickBot="1">
      <c r="A3" s="19" t="s">
        <v>39</v>
      </c>
      <c r="B3" s="20" t="s">
        <v>2</v>
      </c>
      <c r="C3" s="174" t="s">
        <v>371</v>
      </c>
      <c r="D3" s="20" t="s">
        <v>356</v>
      </c>
      <c r="E3" s="42" t="s">
        <v>353</v>
      </c>
    </row>
    <row r="4" spans="1:5" s="123" customFormat="1" ht="12" customHeight="1" thickBot="1">
      <c r="A4" s="119">
        <v>1</v>
      </c>
      <c r="B4" s="120">
        <v>2</v>
      </c>
      <c r="C4" s="175">
        <v>3</v>
      </c>
      <c r="D4" s="120">
        <v>4</v>
      </c>
      <c r="E4" s="173">
        <v>5</v>
      </c>
    </row>
    <row r="5" spans="1:5" s="124" customFormat="1" ht="12" customHeight="1" thickBot="1">
      <c r="A5" s="16" t="s">
        <v>3</v>
      </c>
      <c r="B5" s="17" t="s">
        <v>129</v>
      </c>
      <c r="C5" s="177">
        <f>SUM(C6+C7+C8+C9+C10+C11)</f>
        <v>63117572</v>
      </c>
      <c r="D5" s="112">
        <f>SUM(D6+D7+D8+D9+D10+D11)</f>
        <v>2170710</v>
      </c>
      <c r="E5" s="46">
        <f>SUM(E6+E7+E8+E9+E10+E11)</f>
        <v>65288282</v>
      </c>
    </row>
    <row r="6" spans="1:5" s="124" customFormat="1" ht="12" customHeight="1">
      <c r="A6" s="11" t="s">
        <v>51</v>
      </c>
      <c r="B6" s="125" t="s">
        <v>130</v>
      </c>
      <c r="C6" s="178">
        <v>22691544</v>
      </c>
      <c r="D6" s="114">
        <v>0</v>
      </c>
      <c r="E6" s="48">
        <v>22691544</v>
      </c>
    </row>
    <row r="7" spans="1:5" s="124" customFormat="1" ht="12" customHeight="1">
      <c r="A7" s="10" t="s">
        <v>52</v>
      </c>
      <c r="B7" s="126" t="s">
        <v>131</v>
      </c>
      <c r="C7" s="179">
        <v>16255920</v>
      </c>
      <c r="D7" s="113"/>
      <c r="E7" s="47">
        <v>16255920</v>
      </c>
    </row>
    <row r="8" spans="1:5" s="124" customFormat="1" ht="12" customHeight="1">
      <c r="A8" s="10" t="s">
        <v>53</v>
      </c>
      <c r="B8" s="126" t="s">
        <v>132</v>
      </c>
      <c r="C8" s="179">
        <v>21900108</v>
      </c>
      <c r="D8" s="113">
        <v>0</v>
      </c>
      <c r="E8" s="47">
        <v>21900108</v>
      </c>
    </row>
    <row r="9" spans="1:5" s="124" customFormat="1" ht="12" customHeight="1">
      <c r="A9" s="10" t="s">
        <v>54</v>
      </c>
      <c r="B9" s="126" t="s">
        <v>133</v>
      </c>
      <c r="C9" s="179">
        <v>2270000</v>
      </c>
      <c r="D9" s="113"/>
      <c r="E9" s="47">
        <f>SUM(C9:D9)</f>
        <v>2270000</v>
      </c>
    </row>
    <row r="10" spans="1:5" s="124" customFormat="1" ht="12" customHeight="1">
      <c r="A10" s="10" t="s">
        <v>71</v>
      </c>
      <c r="B10" s="54" t="s">
        <v>286</v>
      </c>
      <c r="C10" s="179"/>
      <c r="D10" s="113">
        <v>1393270</v>
      </c>
      <c r="E10" s="47">
        <v>1393270</v>
      </c>
    </row>
    <row r="11" spans="1:5" s="124" customFormat="1" ht="12" customHeight="1" thickBot="1">
      <c r="A11" s="12" t="s">
        <v>55</v>
      </c>
      <c r="B11" s="55" t="s">
        <v>287</v>
      </c>
      <c r="C11" s="179"/>
      <c r="D11" s="113">
        <v>777440</v>
      </c>
      <c r="E11" s="47">
        <v>777440</v>
      </c>
    </row>
    <row r="12" spans="1:5" s="124" customFormat="1" ht="12" customHeight="1" thickBot="1">
      <c r="A12" s="16" t="s">
        <v>4</v>
      </c>
      <c r="B12" s="53" t="s">
        <v>134</v>
      </c>
      <c r="C12" s="177">
        <f>SUM(C13+C14+C15+C16+C17)</f>
        <v>54584372</v>
      </c>
      <c r="D12" s="112">
        <f>SUM(D13+D14+D15+D16+D17)</f>
        <v>18346709</v>
      </c>
      <c r="E12" s="46">
        <f>SUM(E13+E14+E15+E16+E17)</f>
        <v>72931081</v>
      </c>
    </row>
    <row r="13" spans="1:5" s="124" customFormat="1" ht="12" customHeight="1">
      <c r="A13" s="11" t="s">
        <v>57</v>
      </c>
      <c r="B13" s="125" t="s">
        <v>135</v>
      </c>
      <c r="C13" s="178"/>
      <c r="D13" s="114">
        <v>0</v>
      </c>
      <c r="E13" s="48">
        <v>0</v>
      </c>
    </row>
    <row r="14" spans="1:5" s="124" customFormat="1" ht="12" customHeight="1">
      <c r="A14" s="10" t="s">
        <v>58</v>
      </c>
      <c r="B14" s="126" t="s">
        <v>136</v>
      </c>
      <c r="C14" s="179"/>
      <c r="D14" s="113"/>
      <c r="E14" s="47"/>
    </row>
    <row r="15" spans="1:5" s="124" customFormat="1" ht="12" customHeight="1">
      <c r="A15" s="10" t="s">
        <v>59</v>
      </c>
      <c r="B15" s="126" t="s">
        <v>278</v>
      </c>
      <c r="C15" s="179"/>
      <c r="D15" s="113"/>
      <c r="E15" s="47"/>
    </row>
    <row r="16" spans="1:5" s="124" customFormat="1" ht="12" customHeight="1">
      <c r="A16" s="10" t="s">
        <v>60</v>
      </c>
      <c r="B16" s="126" t="s">
        <v>279</v>
      </c>
      <c r="C16" s="179"/>
      <c r="D16" s="113"/>
      <c r="E16" s="47"/>
    </row>
    <row r="17" spans="1:5" s="124" customFormat="1" ht="12" customHeight="1">
      <c r="A17" s="10" t="s">
        <v>61</v>
      </c>
      <c r="B17" s="126" t="s">
        <v>137</v>
      </c>
      <c r="C17" s="179">
        <v>54584372</v>
      </c>
      <c r="D17" s="113">
        <v>18346709</v>
      </c>
      <c r="E17" s="47">
        <v>72931081</v>
      </c>
    </row>
    <row r="18" spans="1:5" s="124" customFormat="1" ht="12" customHeight="1" thickBot="1">
      <c r="A18" s="12" t="s">
        <v>67</v>
      </c>
      <c r="B18" s="55" t="s">
        <v>138</v>
      </c>
      <c r="C18" s="180"/>
      <c r="D18" s="115"/>
      <c r="E18" s="49"/>
    </row>
    <row r="19" spans="1:5" s="124" customFormat="1" ht="12" customHeight="1" thickBot="1">
      <c r="A19" s="16" t="s">
        <v>5</v>
      </c>
      <c r="B19" s="17" t="s">
        <v>139</v>
      </c>
      <c r="C19" s="177">
        <f>SUM(C20+C21+C22+C23+C24)</f>
        <v>39075000</v>
      </c>
      <c r="D19" s="112">
        <f>SUM(D20+D21+D22+D23+D24)</f>
        <v>20000000</v>
      </c>
      <c r="E19" s="46">
        <f>SUM(E20+E21+E22+E23+E24)</f>
        <v>59075000</v>
      </c>
    </row>
    <row r="20" spans="1:5" s="124" customFormat="1" ht="12" customHeight="1">
      <c r="A20" s="11" t="s">
        <v>40</v>
      </c>
      <c r="B20" s="125" t="s">
        <v>140</v>
      </c>
      <c r="C20" s="178"/>
      <c r="D20" s="114">
        <v>20000000</v>
      </c>
      <c r="E20" s="48">
        <v>20000000</v>
      </c>
    </row>
    <row r="21" spans="1:5" s="124" customFormat="1" ht="12" customHeight="1">
      <c r="A21" s="10" t="s">
        <v>41</v>
      </c>
      <c r="B21" s="126" t="s">
        <v>141</v>
      </c>
      <c r="C21" s="179"/>
      <c r="D21" s="113"/>
      <c r="E21" s="47"/>
    </row>
    <row r="22" spans="1:5" s="124" customFormat="1" ht="12" customHeight="1">
      <c r="A22" s="10" t="s">
        <v>42</v>
      </c>
      <c r="B22" s="126" t="s">
        <v>280</v>
      </c>
      <c r="C22" s="179"/>
      <c r="D22" s="113"/>
      <c r="E22" s="47"/>
    </row>
    <row r="23" spans="1:5" s="124" customFormat="1" ht="12" customHeight="1">
      <c r="A23" s="10" t="s">
        <v>43</v>
      </c>
      <c r="B23" s="126" t="s">
        <v>281</v>
      </c>
      <c r="C23" s="179"/>
      <c r="D23" s="113"/>
      <c r="E23" s="47">
        <v>0</v>
      </c>
    </row>
    <row r="24" spans="1:5" s="124" customFormat="1" ht="12" customHeight="1">
      <c r="A24" s="10" t="s">
        <v>81</v>
      </c>
      <c r="B24" s="126" t="s">
        <v>142</v>
      </c>
      <c r="C24" s="179">
        <v>39075000</v>
      </c>
      <c r="D24" s="113">
        <v>0</v>
      </c>
      <c r="E24" s="47">
        <v>39075000</v>
      </c>
    </row>
    <row r="25" spans="1:5" s="124" customFormat="1" ht="12" customHeight="1" thickBot="1">
      <c r="A25" s="12" t="s">
        <v>82</v>
      </c>
      <c r="B25" s="127" t="s">
        <v>143</v>
      </c>
      <c r="C25" s="180"/>
      <c r="D25" s="115">
        <v>0</v>
      </c>
      <c r="E25" s="49">
        <v>0</v>
      </c>
    </row>
    <row r="26" spans="1:5" s="124" customFormat="1" ht="12" customHeight="1" thickBot="1">
      <c r="A26" s="16" t="s">
        <v>83</v>
      </c>
      <c r="B26" s="17" t="s">
        <v>366</v>
      </c>
      <c r="C26" s="181">
        <f>SUM(C27+C28+C29+C30+C31+C32+C33)</f>
        <v>4060000</v>
      </c>
      <c r="D26" s="118">
        <f>SUM(D27+D28+D29+D30+D31+D32+D33)</f>
        <v>0</v>
      </c>
      <c r="E26" s="143">
        <f>SUM(E27+E28+E29+E30+E31+E32+E33)</f>
        <v>4060000</v>
      </c>
    </row>
    <row r="27" spans="1:5" s="124" customFormat="1" ht="12" customHeight="1">
      <c r="A27" s="11" t="s">
        <v>145</v>
      </c>
      <c r="B27" s="126" t="s">
        <v>361</v>
      </c>
      <c r="C27" s="182">
        <v>2060000</v>
      </c>
      <c r="D27" s="145">
        <v>0</v>
      </c>
      <c r="E27" s="144">
        <v>2060000</v>
      </c>
    </row>
    <row r="28" spans="1:5" s="124" customFormat="1" ht="12" customHeight="1">
      <c r="A28" s="10" t="s">
        <v>146</v>
      </c>
      <c r="B28" s="126" t="s">
        <v>362</v>
      </c>
      <c r="C28" s="179">
        <v>0</v>
      </c>
      <c r="D28" s="113">
        <v>0</v>
      </c>
      <c r="E28" s="47">
        <v>0</v>
      </c>
    </row>
    <row r="29" spans="1:5" s="124" customFormat="1" ht="12" customHeight="1">
      <c r="A29" s="10" t="s">
        <v>147</v>
      </c>
      <c r="B29" s="126" t="s">
        <v>363</v>
      </c>
      <c r="C29" s="179">
        <v>2000000</v>
      </c>
      <c r="D29" s="113"/>
      <c r="E29" s="47">
        <v>2000000</v>
      </c>
    </row>
    <row r="30" spans="1:5" s="124" customFormat="1" ht="12" customHeight="1">
      <c r="A30" s="10" t="s">
        <v>148</v>
      </c>
      <c r="B30" s="126" t="s">
        <v>367</v>
      </c>
      <c r="C30" s="179">
        <v>0</v>
      </c>
      <c r="D30" s="113">
        <v>0</v>
      </c>
      <c r="E30" s="47">
        <v>0</v>
      </c>
    </row>
    <row r="31" spans="1:5" s="124" customFormat="1" ht="12" customHeight="1">
      <c r="A31" s="10" t="s">
        <v>358</v>
      </c>
      <c r="B31" s="126" t="s">
        <v>149</v>
      </c>
      <c r="C31" s="179">
        <v>0</v>
      </c>
      <c r="D31" s="113">
        <v>0</v>
      </c>
      <c r="E31" s="47">
        <v>0</v>
      </c>
    </row>
    <row r="32" spans="1:5" s="124" customFormat="1" ht="12" customHeight="1">
      <c r="A32" s="10" t="s">
        <v>359</v>
      </c>
      <c r="B32" s="126" t="s">
        <v>150</v>
      </c>
      <c r="C32" s="179"/>
      <c r="D32" s="113">
        <v>0</v>
      </c>
      <c r="E32" s="47">
        <v>0</v>
      </c>
    </row>
    <row r="33" spans="1:5" s="124" customFormat="1" ht="12" customHeight="1" thickBot="1">
      <c r="A33" s="12" t="s">
        <v>360</v>
      </c>
      <c r="B33" s="127" t="s">
        <v>151</v>
      </c>
      <c r="C33" s="180"/>
      <c r="D33" s="115"/>
      <c r="E33" s="47"/>
    </row>
    <row r="34" spans="1:5" s="124" customFormat="1" ht="12" customHeight="1" thickBot="1">
      <c r="A34" s="16" t="s">
        <v>7</v>
      </c>
      <c r="B34" s="17" t="s">
        <v>288</v>
      </c>
      <c r="C34" s="177">
        <f>SUM(C35:C45)</f>
        <v>4929534</v>
      </c>
      <c r="D34" s="112">
        <f>SUM(D35:D45)</f>
        <v>839804</v>
      </c>
      <c r="E34" s="46">
        <f>SUM(E35:E45)</f>
        <v>5769338</v>
      </c>
    </row>
    <row r="35" spans="1:5" s="124" customFormat="1" ht="12" customHeight="1">
      <c r="A35" s="11" t="s">
        <v>44</v>
      </c>
      <c r="B35" s="125" t="s">
        <v>154</v>
      </c>
      <c r="C35" s="178"/>
      <c r="D35" s="114"/>
      <c r="E35" s="48">
        <v>0</v>
      </c>
    </row>
    <row r="36" spans="1:5" s="124" customFormat="1" ht="12" customHeight="1">
      <c r="A36" s="10" t="s">
        <v>45</v>
      </c>
      <c r="B36" s="126" t="s">
        <v>155</v>
      </c>
      <c r="C36" s="179">
        <v>283464</v>
      </c>
      <c r="D36" s="113">
        <v>0</v>
      </c>
      <c r="E36" s="47">
        <v>283464</v>
      </c>
    </row>
    <row r="37" spans="1:5" s="124" customFormat="1" ht="12" customHeight="1">
      <c r="A37" s="10" t="s">
        <v>46</v>
      </c>
      <c r="B37" s="126" t="s">
        <v>156</v>
      </c>
      <c r="C37" s="179"/>
      <c r="D37" s="113">
        <v>0</v>
      </c>
      <c r="E37" s="47"/>
    </row>
    <row r="38" spans="1:5" s="124" customFormat="1" ht="12" customHeight="1">
      <c r="A38" s="10" t="s">
        <v>85</v>
      </c>
      <c r="B38" s="126" t="s">
        <v>157</v>
      </c>
      <c r="C38" s="179">
        <v>875425</v>
      </c>
      <c r="D38" s="113">
        <v>200000</v>
      </c>
      <c r="E38" s="47">
        <v>1075425</v>
      </c>
    </row>
    <row r="39" spans="1:5" s="124" customFormat="1" ht="12" customHeight="1">
      <c r="A39" s="10" t="s">
        <v>86</v>
      </c>
      <c r="B39" s="126" t="s">
        <v>158</v>
      </c>
      <c r="C39" s="179">
        <v>2868624</v>
      </c>
      <c r="D39" s="113"/>
      <c r="E39" s="47">
        <f>SUM(C39:D39)</f>
        <v>2868624</v>
      </c>
    </row>
    <row r="40" spans="1:5" s="124" customFormat="1" ht="12" customHeight="1">
      <c r="A40" s="10" t="s">
        <v>87</v>
      </c>
      <c r="B40" s="126" t="s">
        <v>159</v>
      </c>
      <c r="C40" s="179">
        <v>901021</v>
      </c>
      <c r="D40" s="113"/>
      <c r="E40" s="47">
        <f>SUM(C40:D40)</f>
        <v>901021</v>
      </c>
    </row>
    <row r="41" spans="1:5" s="124" customFormat="1" ht="12" customHeight="1">
      <c r="A41" s="10" t="s">
        <v>88</v>
      </c>
      <c r="B41" s="126" t="s">
        <v>160</v>
      </c>
      <c r="C41" s="179"/>
      <c r="D41" s="113"/>
      <c r="E41" s="47">
        <f>SUM(C41:D41)</f>
        <v>0</v>
      </c>
    </row>
    <row r="42" spans="1:5" s="124" customFormat="1" ht="12" customHeight="1">
      <c r="A42" s="10" t="s">
        <v>89</v>
      </c>
      <c r="B42" s="126" t="s">
        <v>161</v>
      </c>
      <c r="C42" s="179">
        <v>1000</v>
      </c>
      <c r="D42" s="113">
        <v>0</v>
      </c>
      <c r="E42" s="47">
        <v>1000</v>
      </c>
    </row>
    <row r="43" spans="1:5" s="124" customFormat="1" ht="12" customHeight="1">
      <c r="A43" s="10" t="s">
        <v>152</v>
      </c>
      <c r="B43" s="126" t="s">
        <v>162</v>
      </c>
      <c r="C43" s="183"/>
      <c r="D43" s="116"/>
      <c r="E43" s="47">
        <f>SUM(C43:D43)</f>
        <v>0</v>
      </c>
    </row>
    <row r="44" spans="1:5" s="124" customFormat="1" ht="12" customHeight="1">
      <c r="A44" s="12" t="s">
        <v>153</v>
      </c>
      <c r="B44" s="127" t="s">
        <v>290</v>
      </c>
      <c r="C44" s="184"/>
      <c r="D44" s="117">
        <v>0</v>
      </c>
      <c r="E44" s="47">
        <v>0</v>
      </c>
    </row>
    <row r="45" spans="1:5" s="124" customFormat="1" ht="12" customHeight="1" thickBot="1">
      <c r="A45" s="12" t="s">
        <v>289</v>
      </c>
      <c r="B45" s="55" t="s">
        <v>163</v>
      </c>
      <c r="C45" s="184"/>
      <c r="D45" s="117">
        <v>639804</v>
      </c>
      <c r="E45" s="47">
        <v>639804</v>
      </c>
    </row>
    <row r="46" spans="1:5" s="124" customFormat="1" ht="12" customHeight="1" thickBot="1">
      <c r="A46" s="16" t="s">
        <v>8</v>
      </c>
      <c r="B46" s="17" t="s">
        <v>164</v>
      </c>
      <c r="C46" s="177">
        <f>SUM(C47:C51)</f>
        <v>0</v>
      </c>
      <c r="D46" s="46">
        <f>SUM(D47:D51)</f>
        <v>830000</v>
      </c>
      <c r="E46" s="46">
        <f>SUM(E47:E51)</f>
        <v>830000</v>
      </c>
    </row>
    <row r="47" spans="1:5" s="124" customFormat="1" ht="12" customHeight="1">
      <c r="A47" s="11" t="s">
        <v>47</v>
      </c>
      <c r="B47" s="125" t="s">
        <v>168</v>
      </c>
      <c r="C47" s="185"/>
      <c r="D47" s="147"/>
      <c r="E47" s="52"/>
    </row>
    <row r="48" spans="1:5" s="124" customFormat="1" ht="12" customHeight="1">
      <c r="A48" s="10" t="s">
        <v>48</v>
      </c>
      <c r="B48" s="126" t="s">
        <v>169</v>
      </c>
      <c r="C48" s="183"/>
      <c r="D48" s="116"/>
      <c r="E48" s="50">
        <f>SUM(C48:D48)</f>
        <v>0</v>
      </c>
    </row>
    <row r="49" spans="1:5" s="124" customFormat="1" ht="12" customHeight="1">
      <c r="A49" s="10" t="s">
        <v>165</v>
      </c>
      <c r="B49" s="126" t="s">
        <v>170</v>
      </c>
      <c r="C49" s="183"/>
      <c r="D49" s="116">
        <v>830000</v>
      </c>
      <c r="E49" s="50">
        <v>830000</v>
      </c>
    </row>
    <row r="50" spans="1:5" s="124" customFormat="1" ht="12" customHeight="1">
      <c r="A50" s="10" t="s">
        <v>166</v>
      </c>
      <c r="B50" s="126" t="s">
        <v>171</v>
      </c>
      <c r="C50" s="183"/>
      <c r="D50" s="116"/>
      <c r="E50" s="50"/>
    </row>
    <row r="51" spans="1:5" s="124" customFormat="1" ht="12" customHeight="1" thickBot="1">
      <c r="A51" s="12" t="s">
        <v>167</v>
      </c>
      <c r="B51" s="55" t="s">
        <v>172</v>
      </c>
      <c r="C51" s="184"/>
      <c r="D51" s="117"/>
      <c r="E51" s="51"/>
    </row>
    <row r="52" spans="1:5" s="124" customFormat="1" ht="12" customHeight="1" thickBot="1">
      <c r="A52" s="16" t="s">
        <v>90</v>
      </c>
      <c r="B52" s="17" t="s">
        <v>173</v>
      </c>
      <c r="C52" s="177">
        <f>SUM(C53:C55)</f>
        <v>0</v>
      </c>
      <c r="D52" s="112">
        <f>SUM(D53:D55)</f>
        <v>0</v>
      </c>
      <c r="E52" s="46">
        <f>SUM(E53:E55)</f>
        <v>0</v>
      </c>
    </row>
    <row r="53" spans="1:5" s="124" customFormat="1" ht="12" customHeight="1">
      <c r="A53" s="11" t="s">
        <v>49</v>
      </c>
      <c r="B53" s="125" t="s">
        <v>174</v>
      </c>
      <c r="C53" s="178"/>
      <c r="D53" s="114"/>
      <c r="E53" s="48"/>
    </row>
    <row r="54" spans="1:5" s="124" customFormat="1" ht="12" customHeight="1">
      <c r="A54" s="10" t="s">
        <v>50</v>
      </c>
      <c r="B54" s="126" t="s">
        <v>282</v>
      </c>
      <c r="C54" s="179"/>
      <c r="D54" s="113">
        <v>0</v>
      </c>
      <c r="E54" s="47">
        <v>0</v>
      </c>
    </row>
    <row r="55" spans="1:5" s="124" customFormat="1" ht="12" customHeight="1">
      <c r="A55" s="10" t="s">
        <v>177</v>
      </c>
      <c r="B55" s="126" t="s">
        <v>175</v>
      </c>
      <c r="C55" s="179">
        <v>0</v>
      </c>
      <c r="D55" s="113">
        <v>0</v>
      </c>
      <c r="E55" s="47">
        <v>0</v>
      </c>
    </row>
    <row r="56" spans="1:5" s="124" customFormat="1" ht="12" customHeight="1" thickBot="1">
      <c r="A56" s="12" t="s">
        <v>178</v>
      </c>
      <c r="B56" s="55" t="s">
        <v>176</v>
      </c>
      <c r="C56" s="180"/>
      <c r="D56" s="115"/>
      <c r="E56" s="49"/>
    </row>
    <row r="57" spans="1:5" s="124" customFormat="1" ht="12" customHeight="1" thickBot="1">
      <c r="A57" s="16" t="s">
        <v>10</v>
      </c>
      <c r="B57" s="53" t="s">
        <v>179</v>
      </c>
      <c r="C57" s="177">
        <f>SUM(C58:C60)</f>
        <v>0</v>
      </c>
      <c r="D57" s="112">
        <f>SUM(D58:D60)</f>
        <v>2655992</v>
      </c>
      <c r="E57" s="46">
        <f>SUM(E58:E60)</f>
        <v>2655992</v>
      </c>
    </row>
    <row r="58" spans="1:5" s="124" customFormat="1" ht="12" customHeight="1">
      <c r="A58" s="11" t="s">
        <v>91</v>
      </c>
      <c r="B58" s="125" t="s">
        <v>181</v>
      </c>
      <c r="C58" s="183"/>
      <c r="D58" s="116"/>
      <c r="E58" s="50"/>
    </row>
    <row r="59" spans="1:5" s="124" customFormat="1" ht="12" customHeight="1">
      <c r="A59" s="10" t="s">
        <v>92</v>
      </c>
      <c r="B59" s="126" t="s">
        <v>283</v>
      </c>
      <c r="C59" s="183"/>
      <c r="D59" s="116"/>
      <c r="E59" s="50"/>
    </row>
    <row r="60" spans="1:5" s="124" customFormat="1" ht="12" customHeight="1">
      <c r="A60" s="10" t="s">
        <v>109</v>
      </c>
      <c r="B60" s="126" t="s">
        <v>182</v>
      </c>
      <c r="C60" s="183"/>
      <c r="D60" s="116">
        <v>2655992</v>
      </c>
      <c r="E60" s="50">
        <f>SUM(C60:D60)</f>
        <v>2655992</v>
      </c>
    </row>
    <row r="61" spans="1:5" s="124" customFormat="1" ht="12" customHeight="1" thickBot="1">
      <c r="A61" s="12" t="s">
        <v>180</v>
      </c>
      <c r="B61" s="55" t="s">
        <v>183</v>
      </c>
      <c r="C61" s="183"/>
      <c r="D61" s="116"/>
      <c r="E61" s="50"/>
    </row>
    <row r="62" spans="1:5" s="124" customFormat="1" ht="12" customHeight="1" thickBot="1">
      <c r="A62" s="158" t="s">
        <v>330</v>
      </c>
      <c r="B62" s="17" t="s">
        <v>184</v>
      </c>
      <c r="C62" s="181">
        <f>+C5+C12+C19+C26+C34+C46+C52+C57</f>
        <v>165766478</v>
      </c>
      <c r="D62" s="118">
        <f>+D5+D12+D19+D26+D34+D46+D52+D57</f>
        <v>44843215</v>
      </c>
      <c r="E62" s="143">
        <f>+E5+E12+E19+E26+E34+E46+E52+E57</f>
        <v>210609693</v>
      </c>
    </row>
    <row r="63" spans="1:5" s="124" customFormat="1" ht="12" customHeight="1" thickBot="1">
      <c r="A63" s="148" t="s">
        <v>185</v>
      </c>
      <c r="B63" s="53" t="s">
        <v>186</v>
      </c>
      <c r="C63" s="177">
        <f>SUM(C64:C66)</f>
        <v>0</v>
      </c>
      <c r="D63" s="112">
        <f>SUM(D64:D66)</f>
        <v>0</v>
      </c>
      <c r="E63" s="46">
        <f>SUM(E64:E66)</f>
        <v>0</v>
      </c>
    </row>
    <row r="64" spans="1:5" s="124" customFormat="1" ht="12" customHeight="1">
      <c r="A64" s="11" t="s">
        <v>216</v>
      </c>
      <c r="B64" s="125" t="s">
        <v>187</v>
      </c>
      <c r="C64" s="183"/>
      <c r="D64" s="116"/>
      <c r="E64" s="50"/>
    </row>
    <row r="65" spans="1:5" s="124" customFormat="1" ht="12" customHeight="1">
      <c r="A65" s="10" t="s">
        <v>225</v>
      </c>
      <c r="B65" s="126" t="s">
        <v>188</v>
      </c>
      <c r="C65" s="183"/>
      <c r="D65" s="116"/>
      <c r="E65" s="50"/>
    </row>
    <row r="66" spans="1:5" s="124" customFormat="1" ht="12" customHeight="1" thickBot="1">
      <c r="A66" s="12" t="s">
        <v>226</v>
      </c>
      <c r="B66" s="152" t="s">
        <v>315</v>
      </c>
      <c r="C66" s="183"/>
      <c r="D66" s="116"/>
      <c r="E66" s="50"/>
    </row>
    <row r="67" spans="1:5" s="124" customFormat="1" ht="12" customHeight="1" thickBot="1">
      <c r="A67" s="148" t="s">
        <v>189</v>
      </c>
      <c r="B67" s="53" t="s">
        <v>190</v>
      </c>
      <c r="C67" s="177">
        <f>SUM(C68:C71)</f>
        <v>0</v>
      </c>
      <c r="D67" s="112">
        <f>SUM(D68:D71)</f>
        <v>0</v>
      </c>
      <c r="E67" s="46">
        <f>SUM(E68:E71)</f>
        <v>0</v>
      </c>
    </row>
    <row r="68" spans="1:5" s="124" customFormat="1" ht="12" customHeight="1">
      <c r="A68" s="11" t="s">
        <v>72</v>
      </c>
      <c r="B68" s="125" t="s">
        <v>191</v>
      </c>
      <c r="C68" s="183"/>
      <c r="D68" s="116"/>
      <c r="E68" s="50"/>
    </row>
    <row r="69" spans="1:5" s="124" customFormat="1" ht="12" customHeight="1">
      <c r="A69" s="10" t="s">
        <v>73</v>
      </c>
      <c r="B69" s="126" t="s">
        <v>192</v>
      </c>
      <c r="C69" s="183"/>
      <c r="D69" s="116"/>
      <c r="E69" s="50"/>
    </row>
    <row r="70" spans="1:5" s="124" customFormat="1" ht="12" customHeight="1">
      <c r="A70" s="10" t="s">
        <v>217</v>
      </c>
      <c r="B70" s="126" t="s">
        <v>193</v>
      </c>
      <c r="C70" s="183"/>
      <c r="D70" s="116"/>
      <c r="E70" s="50"/>
    </row>
    <row r="71" spans="1:5" s="124" customFormat="1" ht="12" customHeight="1" thickBot="1">
      <c r="A71" s="12" t="s">
        <v>218</v>
      </c>
      <c r="B71" s="55" t="s">
        <v>194</v>
      </c>
      <c r="C71" s="183"/>
      <c r="D71" s="116"/>
      <c r="E71" s="50"/>
    </row>
    <row r="72" spans="1:5" s="124" customFormat="1" ht="12" customHeight="1" thickBot="1">
      <c r="A72" s="148" t="s">
        <v>195</v>
      </c>
      <c r="B72" s="53" t="s">
        <v>196</v>
      </c>
      <c r="C72" s="177">
        <f>SUM(C73:C74)</f>
        <v>16784305</v>
      </c>
      <c r="D72" s="112">
        <v>0</v>
      </c>
      <c r="E72" s="46">
        <f>SUM(E73:E74)</f>
        <v>16784305</v>
      </c>
    </row>
    <row r="73" spans="1:5" s="124" customFormat="1" ht="12" customHeight="1">
      <c r="A73" s="11" t="s">
        <v>219</v>
      </c>
      <c r="B73" s="125" t="s">
        <v>197</v>
      </c>
      <c r="C73" s="183">
        <v>16784305</v>
      </c>
      <c r="D73" s="116">
        <v>0</v>
      </c>
      <c r="E73" s="50">
        <v>16784305</v>
      </c>
    </row>
    <row r="74" spans="1:5" s="124" customFormat="1" ht="12" customHeight="1" thickBot="1">
      <c r="A74" s="12" t="s">
        <v>220</v>
      </c>
      <c r="B74" s="55" t="s">
        <v>198</v>
      </c>
      <c r="C74" s="183"/>
      <c r="D74" s="116">
        <v>0</v>
      </c>
      <c r="E74" s="50"/>
    </row>
    <row r="75" spans="1:5" s="124" customFormat="1" ht="12" customHeight="1" thickBot="1">
      <c r="A75" s="148" t="s">
        <v>199</v>
      </c>
      <c r="B75" s="53" t="s">
        <v>200</v>
      </c>
      <c r="C75" s="177">
        <f>SUM(C76:C78)</f>
        <v>0</v>
      </c>
      <c r="D75" s="177">
        <f>SUM(D76:D78)</f>
        <v>112905</v>
      </c>
      <c r="E75" s="177">
        <f>SUM(E76:E78)</f>
        <v>112905</v>
      </c>
    </row>
    <row r="76" spans="1:5" s="124" customFormat="1" ht="12" customHeight="1">
      <c r="A76" s="11" t="s">
        <v>221</v>
      </c>
      <c r="B76" s="125" t="s">
        <v>201</v>
      </c>
      <c r="C76" s="183"/>
      <c r="D76" s="116">
        <v>112905</v>
      </c>
      <c r="E76" s="50">
        <v>112905</v>
      </c>
    </row>
    <row r="77" spans="1:5" s="124" customFormat="1" ht="12" customHeight="1">
      <c r="A77" s="10" t="s">
        <v>222</v>
      </c>
      <c r="B77" s="126" t="s">
        <v>202</v>
      </c>
      <c r="C77" s="183"/>
      <c r="D77" s="116"/>
      <c r="E77" s="50"/>
    </row>
    <row r="78" spans="1:5" s="124" customFormat="1" ht="12" customHeight="1" thickBot="1">
      <c r="A78" s="12" t="s">
        <v>223</v>
      </c>
      <c r="B78" s="55" t="s">
        <v>203</v>
      </c>
      <c r="C78" s="183"/>
      <c r="D78" s="116"/>
      <c r="E78" s="50"/>
    </row>
    <row r="79" spans="1:5" s="124" customFormat="1" ht="12" customHeight="1" thickBot="1">
      <c r="A79" s="148" t="s">
        <v>204</v>
      </c>
      <c r="B79" s="53" t="s">
        <v>224</v>
      </c>
      <c r="C79" s="177">
        <f>SUM(C80:C83)</f>
        <v>0</v>
      </c>
      <c r="D79" s="112">
        <f>SUM(D80:D83)</f>
        <v>0</v>
      </c>
      <c r="E79" s="46">
        <f>SUM(E80:E83)</f>
        <v>0</v>
      </c>
    </row>
    <row r="80" spans="1:5" s="124" customFormat="1" ht="12" customHeight="1">
      <c r="A80" s="128" t="s">
        <v>205</v>
      </c>
      <c r="B80" s="125" t="s">
        <v>206</v>
      </c>
      <c r="C80" s="183"/>
      <c r="D80" s="116"/>
      <c r="E80" s="50"/>
    </row>
    <row r="81" spans="1:5" s="124" customFormat="1" ht="12" customHeight="1">
      <c r="A81" s="129" t="s">
        <v>207</v>
      </c>
      <c r="B81" s="126" t="s">
        <v>208</v>
      </c>
      <c r="C81" s="183"/>
      <c r="D81" s="116"/>
      <c r="E81" s="50"/>
    </row>
    <row r="82" spans="1:5" s="124" customFormat="1" ht="12" customHeight="1">
      <c r="A82" s="129" t="s">
        <v>209</v>
      </c>
      <c r="B82" s="126" t="s">
        <v>210</v>
      </c>
      <c r="C82" s="183"/>
      <c r="D82" s="116"/>
      <c r="E82" s="50"/>
    </row>
    <row r="83" spans="1:5" s="124" customFormat="1" ht="12" customHeight="1" thickBot="1">
      <c r="A83" s="130" t="s">
        <v>211</v>
      </c>
      <c r="B83" s="55" t="s">
        <v>212</v>
      </c>
      <c r="C83" s="183"/>
      <c r="D83" s="116"/>
      <c r="E83" s="50"/>
    </row>
    <row r="84" spans="1:5" s="124" customFormat="1" ht="12" customHeight="1" thickBot="1">
      <c r="A84" s="148" t="s">
        <v>213</v>
      </c>
      <c r="B84" s="53" t="s">
        <v>329</v>
      </c>
      <c r="C84" s="186"/>
      <c r="D84" s="150"/>
      <c r="E84" s="151"/>
    </row>
    <row r="85" spans="1:5" s="124" customFormat="1" ht="13.5" customHeight="1" thickBot="1">
      <c r="A85" s="148" t="s">
        <v>215</v>
      </c>
      <c r="B85" s="53" t="s">
        <v>214</v>
      </c>
      <c r="C85" s="186"/>
      <c r="D85" s="150"/>
      <c r="E85" s="151"/>
    </row>
    <row r="86" spans="1:5" s="124" customFormat="1" ht="15.75" customHeight="1" thickBot="1">
      <c r="A86" s="148" t="s">
        <v>227</v>
      </c>
      <c r="B86" s="131" t="s">
        <v>332</v>
      </c>
      <c r="C86" s="181">
        <f>+C63+C67+C72+C75+C79+C85+C84</f>
        <v>16784305</v>
      </c>
      <c r="D86" s="118">
        <f>+D63+D67+D72+D75+D79+D85+D84</f>
        <v>112905</v>
      </c>
      <c r="E86" s="143">
        <f>+E63+E67+E72+E75+E79+E85+E84</f>
        <v>16897210</v>
      </c>
    </row>
    <row r="87" spans="1:5" s="124" customFormat="1" ht="16.5" customHeight="1" thickBot="1">
      <c r="A87" s="149" t="s">
        <v>331</v>
      </c>
      <c r="B87" s="132" t="s">
        <v>333</v>
      </c>
      <c r="C87" s="181">
        <f>+C62+C86</f>
        <v>182550783</v>
      </c>
      <c r="D87" s="118">
        <f>+D62+D86</f>
        <v>44956120</v>
      </c>
      <c r="E87" s="143">
        <f>+E62+E86</f>
        <v>227506903</v>
      </c>
    </row>
    <row r="88" spans="1:5" s="124" customFormat="1" ht="83.25" customHeight="1">
      <c r="A88" s="1"/>
      <c r="B88" s="2"/>
      <c r="C88" s="64"/>
      <c r="D88" s="64"/>
      <c r="E88" s="64"/>
    </row>
    <row r="89" spans="1:5" ht="16.5" customHeight="1">
      <c r="A89" s="219" t="s">
        <v>31</v>
      </c>
      <c r="B89" s="219"/>
      <c r="C89" s="219"/>
      <c r="D89" s="219"/>
      <c r="E89" s="219"/>
    </row>
    <row r="90" spans="1:5" s="133" customFormat="1" ht="16.5" customHeight="1" thickBot="1">
      <c r="A90" s="221" t="s">
        <v>355</v>
      </c>
      <c r="B90" s="221"/>
      <c r="C90" s="224" t="s">
        <v>370</v>
      </c>
      <c r="D90" s="224"/>
      <c r="E90" s="224"/>
    </row>
    <row r="91" spans="1:5" ht="37.5" customHeight="1" thickBot="1">
      <c r="A91" s="19" t="s">
        <v>39</v>
      </c>
      <c r="B91" s="20" t="s">
        <v>32</v>
      </c>
      <c r="C91" s="174" t="str">
        <f>+C3</f>
        <v>2021. évi előirányzat</v>
      </c>
      <c r="D91" s="20" t="str">
        <f>+D3</f>
        <v>Javasolt módosítás</v>
      </c>
      <c r="E91" s="42" t="str">
        <f>+E3</f>
        <v>Módosított előirányzat</v>
      </c>
    </row>
    <row r="92" spans="1:5" s="123" customFormat="1" ht="12" customHeight="1" thickBot="1">
      <c r="A92" s="23">
        <v>1</v>
      </c>
      <c r="B92" s="24">
        <v>2</v>
      </c>
      <c r="C92" s="176">
        <v>3</v>
      </c>
      <c r="D92" s="24">
        <v>4</v>
      </c>
      <c r="E92" s="146">
        <v>5</v>
      </c>
    </row>
    <row r="93" spans="1:5" ht="12" customHeight="1" thickBot="1">
      <c r="A93" s="18" t="s">
        <v>3</v>
      </c>
      <c r="B93" s="22" t="s">
        <v>291</v>
      </c>
      <c r="C93" s="187">
        <f>SUM(C94+C95+C96+C97+C98+C111)</f>
        <v>108134525</v>
      </c>
      <c r="D93" s="111">
        <f>SUM(D94+D95+D96+D97+D98+D111)</f>
        <v>18068512</v>
      </c>
      <c r="E93" s="160">
        <f>SUM(E94+E95+E96+E97+E98+E111)</f>
        <v>126203037</v>
      </c>
    </row>
    <row r="94" spans="1:5" ht="12" customHeight="1">
      <c r="A94" s="13" t="s">
        <v>51</v>
      </c>
      <c r="B94" s="6" t="s">
        <v>33</v>
      </c>
      <c r="C94" s="188">
        <v>35232796</v>
      </c>
      <c r="D94" s="167">
        <v>633906</v>
      </c>
      <c r="E94" s="161">
        <v>35866702</v>
      </c>
    </row>
    <row r="95" spans="1:5" ht="12" customHeight="1">
      <c r="A95" s="10" t="s">
        <v>52</v>
      </c>
      <c r="B95" s="4" t="s">
        <v>93</v>
      </c>
      <c r="C95" s="179">
        <v>5065644</v>
      </c>
      <c r="D95" s="113"/>
      <c r="E95" s="47">
        <v>5065644</v>
      </c>
    </row>
    <row r="96" spans="1:5" ht="12" customHeight="1">
      <c r="A96" s="10" t="s">
        <v>53</v>
      </c>
      <c r="B96" s="4" t="s">
        <v>70</v>
      </c>
      <c r="C96" s="180">
        <v>37528542</v>
      </c>
      <c r="D96" s="115">
        <v>15638471</v>
      </c>
      <c r="E96" s="47">
        <v>53167013</v>
      </c>
    </row>
    <row r="97" spans="1:5" ht="12" customHeight="1">
      <c r="A97" s="10" t="s">
        <v>54</v>
      </c>
      <c r="B97" s="7" t="s">
        <v>94</v>
      </c>
      <c r="C97" s="180">
        <v>6780000</v>
      </c>
      <c r="D97" s="115">
        <v>0</v>
      </c>
      <c r="E97" s="47">
        <v>6780000</v>
      </c>
    </row>
    <row r="98" spans="1:5" ht="12" customHeight="1">
      <c r="A98" s="10" t="s">
        <v>62</v>
      </c>
      <c r="B98" s="15" t="s">
        <v>95</v>
      </c>
      <c r="C98" s="180">
        <v>10740023</v>
      </c>
      <c r="D98" s="115">
        <v>2257266</v>
      </c>
      <c r="E98" s="47">
        <v>12997289</v>
      </c>
    </row>
    <row r="99" spans="1:5" ht="12" customHeight="1">
      <c r="A99" s="10" t="s">
        <v>55</v>
      </c>
      <c r="B99" s="4" t="s">
        <v>296</v>
      </c>
      <c r="C99" s="180">
        <v>0</v>
      </c>
      <c r="D99" s="115"/>
      <c r="E99" s="49"/>
    </row>
    <row r="100" spans="1:5" ht="12" customHeight="1">
      <c r="A100" s="10" t="s">
        <v>56</v>
      </c>
      <c r="B100" s="39" t="s">
        <v>295</v>
      </c>
      <c r="C100" s="180"/>
      <c r="D100" s="115"/>
      <c r="E100" s="49"/>
    </row>
    <row r="101" spans="1:5" ht="12" customHeight="1">
      <c r="A101" s="10" t="s">
        <v>63</v>
      </c>
      <c r="B101" s="39" t="s">
        <v>294</v>
      </c>
      <c r="C101" s="180"/>
      <c r="D101" s="115">
        <v>2257266</v>
      </c>
      <c r="E101" s="49">
        <v>2257266</v>
      </c>
    </row>
    <row r="102" spans="1:5" ht="12" customHeight="1">
      <c r="A102" s="10" t="s">
        <v>64</v>
      </c>
      <c r="B102" s="37" t="s">
        <v>230</v>
      </c>
      <c r="C102" s="180"/>
      <c r="D102" s="115"/>
      <c r="E102" s="49"/>
    </row>
    <row r="103" spans="1:5" ht="12" customHeight="1">
      <c r="A103" s="10" t="s">
        <v>65</v>
      </c>
      <c r="B103" s="38" t="s">
        <v>231</v>
      </c>
      <c r="C103" s="180"/>
      <c r="D103" s="115"/>
      <c r="E103" s="49"/>
    </row>
    <row r="104" spans="1:5" ht="12" customHeight="1">
      <c r="A104" s="10" t="s">
        <v>66</v>
      </c>
      <c r="B104" s="38" t="s">
        <v>232</v>
      </c>
      <c r="C104" s="180"/>
      <c r="D104" s="115"/>
      <c r="E104" s="49"/>
    </row>
    <row r="105" spans="1:5" ht="12" customHeight="1">
      <c r="A105" s="10" t="s">
        <v>68</v>
      </c>
      <c r="B105" s="37" t="s">
        <v>233</v>
      </c>
      <c r="C105" s="180">
        <v>7264123</v>
      </c>
      <c r="D105" s="115">
        <v>0</v>
      </c>
      <c r="E105" s="49">
        <v>7264123</v>
      </c>
    </row>
    <row r="106" spans="1:5" ht="12" customHeight="1">
      <c r="A106" s="10" t="s">
        <v>96</v>
      </c>
      <c r="B106" s="37" t="s">
        <v>234</v>
      </c>
      <c r="C106" s="180"/>
      <c r="D106" s="115"/>
      <c r="E106" s="49"/>
    </row>
    <row r="107" spans="1:5" ht="12" customHeight="1">
      <c r="A107" s="10" t="s">
        <v>228</v>
      </c>
      <c r="B107" s="38" t="s">
        <v>235</v>
      </c>
      <c r="C107" s="180"/>
      <c r="D107" s="115"/>
      <c r="E107" s="49"/>
    </row>
    <row r="108" spans="1:5" ht="12" customHeight="1">
      <c r="A108" s="9" t="s">
        <v>229</v>
      </c>
      <c r="B108" s="39" t="s">
        <v>236</v>
      </c>
      <c r="C108" s="180"/>
      <c r="D108" s="115"/>
      <c r="E108" s="49"/>
    </row>
    <row r="109" spans="1:5" ht="12" customHeight="1">
      <c r="A109" s="10" t="s">
        <v>292</v>
      </c>
      <c r="B109" s="39" t="s">
        <v>237</v>
      </c>
      <c r="C109" s="180"/>
      <c r="D109" s="115"/>
      <c r="E109" s="49"/>
    </row>
    <row r="110" spans="1:5" ht="12" customHeight="1">
      <c r="A110" s="12" t="s">
        <v>293</v>
      </c>
      <c r="B110" s="39" t="s">
        <v>238</v>
      </c>
      <c r="C110" s="180">
        <v>3475900</v>
      </c>
      <c r="D110" s="115"/>
      <c r="E110" s="49">
        <v>3475900</v>
      </c>
    </row>
    <row r="111" spans="1:5" ht="12" customHeight="1">
      <c r="A111" s="10" t="s">
        <v>297</v>
      </c>
      <c r="B111" s="7" t="s">
        <v>34</v>
      </c>
      <c r="C111" s="179">
        <v>12787520</v>
      </c>
      <c r="D111" s="113">
        <v>-461131</v>
      </c>
      <c r="E111" s="47">
        <v>12326389</v>
      </c>
    </row>
    <row r="112" spans="1:5" ht="12" customHeight="1">
      <c r="A112" s="10" t="s">
        <v>298</v>
      </c>
      <c r="B112" s="4" t="s">
        <v>300</v>
      </c>
      <c r="C112" s="179">
        <v>12787520</v>
      </c>
      <c r="D112" s="113">
        <v>-461131</v>
      </c>
      <c r="E112" s="47">
        <v>12326389</v>
      </c>
    </row>
    <row r="113" spans="1:5" ht="12" customHeight="1" thickBot="1">
      <c r="A113" s="14" t="s">
        <v>299</v>
      </c>
      <c r="B113" s="156" t="s">
        <v>301</v>
      </c>
      <c r="C113" s="189"/>
      <c r="D113" s="168"/>
      <c r="E113" s="162"/>
    </row>
    <row r="114" spans="1:5" ht="12" customHeight="1" thickBot="1">
      <c r="A114" s="153" t="s">
        <v>4</v>
      </c>
      <c r="B114" s="154" t="s">
        <v>239</v>
      </c>
      <c r="C114" s="190">
        <f>SUM(C115+C117+C119)</f>
        <v>35075000</v>
      </c>
      <c r="D114" s="169">
        <f>SUM(D115+D117+D119)</f>
        <v>24250000</v>
      </c>
      <c r="E114" s="163">
        <f>+E115+E117+E119</f>
        <v>59325000</v>
      </c>
    </row>
    <row r="115" spans="1:5" ht="12" customHeight="1">
      <c r="A115" s="11" t="s">
        <v>57</v>
      </c>
      <c r="B115" s="4" t="s">
        <v>108</v>
      </c>
      <c r="C115" s="178">
        <v>35075000</v>
      </c>
      <c r="D115" s="114">
        <v>24250000</v>
      </c>
      <c r="E115" s="48">
        <v>59325000</v>
      </c>
    </row>
    <row r="116" spans="1:5" ht="12" customHeight="1">
      <c r="A116" s="11" t="s">
        <v>58</v>
      </c>
      <c r="B116" s="8" t="s">
        <v>243</v>
      </c>
      <c r="C116" s="178"/>
      <c r="D116" s="114"/>
      <c r="E116" s="48"/>
    </row>
    <row r="117" spans="1:5" ht="12" customHeight="1">
      <c r="A117" s="11" t="s">
        <v>59</v>
      </c>
      <c r="B117" s="8" t="s">
        <v>97</v>
      </c>
      <c r="C117" s="179"/>
      <c r="D117" s="113">
        <v>0</v>
      </c>
      <c r="E117" s="47"/>
    </row>
    <row r="118" spans="1:5" ht="12" customHeight="1">
      <c r="A118" s="11" t="s">
        <v>60</v>
      </c>
      <c r="B118" s="8" t="s">
        <v>244</v>
      </c>
      <c r="C118" s="191"/>
      <c r="D118" s="113"/>
      <c r="E118" s="47"/>
    </row>
    <row r="119" spans="1:5" ht="12" customHeight="1">
      <c r="A119" s="11" t="s">
        <v>61</v>
      </c>
      <c r="B119" s="55" t="s">
        <v>110</v>
      </c>
      <c r="C119" s="191">
        <v>0</v>
      </c>
      <c r="D119" s="113">
        <f>SUM(E119-C119)</f>
        <v>0</v>
      </c>
      <c r="E119" s="47">
        <v>0</v>
      </c>
    </row>
    <row r="120" spans="1:5" ht="12" customHeight="1">
      <c r="A120" s="11" t="s">
        <v>67</v>
      </c>
      <c r="B120" s="54" t="s">
        <v>284</v>
      </c>
      <c r="C120" s="191"/>
      <c r="D120" s="113"/>
      <c r="E120" s="47"/>
    </row>
    <row r="121" spans="1:5" ht="12" customHeight="1">
      <c r="A121" s="11" t="s">
        <v>69</v>
      </c>
      <c r="B121" s="121" t="s">
        <v>249</v>
      </c>
      <c r="C121" s="191"/>
      <c r="D121" s="113"/>
      <c r="E121" s="47"/>
    </row>
    <row r="122" spans="1:5" ht="15.75">
      <c r="A122" s="11" t="s">
        <v>98</v>
      </c>
      <c r="B122" s="38" t="s">
        <v>232</v>
      </c>
      <c r="C122" s="191"/>
      <c r="D122" s="113"/>
      <c r="E122" s="47"/>
    </row>
    <row r="123" spans="1:5" ht="12" customHeight="1">
      <c r="A123" s="11" t="s">
        <v>99</v>
      </c>
      <c r="B123" s="38" t="s">
        <v>248</v>
      </c>
      <c r="C123" s="191"/>
      <c r="D123" s="113"/>
      <c r="E123" s="47"/>
    </row>
    <row r="124" spans="1:5" ht="12" customHeight="1">
      <c r="A124" s="11" t="s">
        <v>100</v>
      </c>
      <c r="B124" s="38" t="s">
        <v>247</v>
      </c>
      <c r="C124" s="191"/>
      <c r="D124" s="113"/>
      <c r="E124" s="47"/>
    </row>
    <row r="125" spans="1:5" ht="12" customHeight="1">
      <c r="A125" s="11" t="s">
        <v>240</v>
      </c>
      <c r="B125" s="38" t="s">
        <v>235</v>
      </c>
      <c r="C125" s="191"/>
      <c r="D125" s="113"/>
      <c r="E125" s="47"/>
    </row>
    <row r="126" spans="1:5" ht="12" customHeight="1">
      <c r="A126" s="11" t="s">
        <v>241</v>
      </c>
      <c r="B126" s="38" t="s">
        <v>246</v>
      </c>
      <c r="C126" s="191">
        <v>0</v>
      </c>
      <c r="D126" s="113">
        <v>0</v>
      </c>
      <c r="E126" s="47">
        <v>0</v>
      </c>
    </row>
    <row r="127" spans="1:5" ht="16.5" thickBot="1">
      <c r="A127" s="9" t="s">
        <v>242</v>
      </c>
      <c r="B127" s="38" t="s">
        <v>245</v>
      </c>
      <c r="C127" s="192">
        <v>0</v>
      </c>
      <c r="D127" s="115">
        <v>0</v>
      </c>
      <c r="E127" s="49"/>
    </row>
    <row r="128" spans="1:5" ht="12" customHeight="1" thickBot="1">
      <c r="A128" s="16" t="s">
        <v>5</v>
      </c>
      <c r="B128" s="34" t="s">
        <v>302</v>
      </c>
      <c r="C128" s="177">
        <f>+C93+C114</f>
        <v>143209525</v>
      </c>
      <c r="D128" s="112">
        <f>SUM(D93+D114)</f>
        <v>42318512</v>
      </c>
      <c r="E128" s="46">
        <f>+E93+E114</f>
        <v>185528037</v>
      </c>
    </row>
    <row r="129" spans="1:5" ht="12" customHeight="1" thickBot="1">
      <c r="A129" s="16" t="s">
        <v>6</v>
      </c>
      <c r="B129" s="34" t="s">
        <v>303</v>
      </c>
      <c r="C129" s="177">
        <f>+C130+C131+C132</f>
        <v>0</v>
      </c>
      <c r="D129" s="112">
        <f>+D130+D131+D132</f>
        <v>0</v>
      </c>
      <c r="E129" s="46">
        <f>+E130+E131+E132</f>
        <v>0</v>
      </c>
    </row>
    <row r="130" spans="1:5" ht="12" customHeight="1">
      <c r="A130" s="11" t="s">
        <v>145</v>
      </c>
      <c r="B130" s="8" t="s">
        <v>310</v>
      </c>
      <c r="C130" s="191"/>
      <c r="D130" s="113"/>
      <c r="E130" s="47"/>
    </row>
    <row r="131" spans="1:5" ht="12" customHeight="1">
      <c r="A131" s="11" t="s">
        <v>146</v>
      </c>
      <c r="B131" s="8" t="s">
        <v>311</v>
      </c>
      <c r="C131" s="191"/>
      <c r="D131" s="113"/>
      <c r="E131" s="47"/>
    </row>
    <row r="132" spans="1:5" ht="12" customHeight="1" thickBot="1">
      <c r="A132" s="9" t="s">
        <v>147</v>
      </c>
      <c r="B132" s="8" t="s">
        <v>312</v>
      </c>
      <c r="C132" s="191"/>
      <c r="D132" s="113"/>
      <c r="E132" s="47"/>
    </row>
    <row r="133" spans="1:5" ht="12" customHeight="1" thickBot="1">
      <c r="A133" s="16" t="s">
        <v>7</v>
      </c>
      <c r="B133" s="34" t="s">
        <v>304</v>
      </c>
      <c r="C133" s="177">
        <f>SUM(C134:C139)</f>
        <v>0</v>
      </c>
      <c r="D133" s="112">
        <f>SUM(D134:D139)</f>
        <v>0</v>
      </c>
      <c r="E133" s="46">
        <f>SUM(E134:E139)</f>
        <v>0</v>
      </c>
    </row>
    <row r="134" spans="1:5" ht="12" customHeight="1">
      <c r="A134" s="11" t="s">
        <v>44</v>
      </c>
      <c r="B134" s="5" t="s">
        <v>313</v>
      </c>
      <c r="C134" s="191"/>
      <c r="D134" s="113"/>
      <c r="E134" s="47"/>
    </row>
    <row r="135" spans="1:5" ht="12" customHeight="1">
      <c r="A135" s="11" t="s">
        <v>45</v>
      </c>
      <c r="B135" s="5" t="s">
        <v>305</v>
      </c>
      <c r="C135" s="191"/>
      <c r="D135" s="113"/>
      <c r="E135" s="47"/>
    </row>
    <row r="136" spans="1:5" ht="12" customHeight="1">
      <c r="A136" s="11" t="s">
        <v>46</v>
      </c>
      <c r="B136" s="5" t="s">
        <v>306</v>
      </c>
      <c r="C136" s="191"/>
      <c r="D136" s="113"/>
      <c r="E136" s="47"/>
    </row>
    <row r="137" spans="1:5" ht="12" customHeight="1">
      <c r="A137" s="11" t="s">
        <v>85</v>
      </c>
      <c r="B137" s="5" t="s">
        <v>307</v>
      </c>
      <c r="C137" s="191"/>
      <c r="D137" s="113"/>
      <c r="E137" s="47"/>
    </row>
    <row r="138" spans="1:5" ht="12" customHeight="1">
      <c r="A138" s="11" t="s">
        <v>86</v>
      </c>
      <c r="B138" s="5" t="s">
        <v>308</v>
      </c>
      <c r="C138" s="191"/>
      <c r="D138" s="113"/>
      <c r="E138" s="47"/>
    </row>
    <row r="139" spans="1:5" ht="12" customHeight="1" thickBot="1">
      <c r="A139" s="9" t="s">
        <v>87</v>
      </c>
      <c r="B139" s="5" t="s">
        <v>309</v>
      </c>
      <c r="C139" s="191"/>
      <c r="D139" s="113"/>
      <c r="E139" s="47"/>
    </row>
    <row r="140" spans="1:5" ht="12" customHeight="1" thickBot="1">
      <c r="A140" s="16" t="s">
        <v>8</v>
      </c>
      <c r="B140" s="34" t="s">
        <v>317</v>
      </c>
      <c r="C140" s="181">
        <f>+C141+C142+C143+C144</f>
        <v>39341258</v>
      </c>
      <c r="D140" s="118">
        <f>+D141+D142+D143+D144</f>
        <v>2637608</v>
      </c>
      <c r="E140" s="143">
        <f>+E141+E142+E143+E144</f>
        <v>41978866</v>
      </c>
    </row>
    <row r="141" spans="1:5" ht="12" customHeight="1">
      <c r="A141" s="11" t="s">
        <v>47</v>
      </c>
      <c r="B141" s="5" t="s">
        <v>250</v>
      </c>
      <c r="C141" s="191"/>
      <c r="D141" s="113"/>
      <c r="E141" s="47"/>
    </row>
    <row r="142" spans="1:5" ht="12" customHeight="1">
      <c r="A142" s="11" t="s">
        <v>48</v>
      </c>
      <c r="B142" s="5" t="s">
        <v>251</v>
      </c>
      <c r="C142" s="191"/>
      <c r="D142" s="113">
        <v>2637608</v>
      </c>
      <c r="E142" s="47">
        <v>2637608</v>
      </c>
    </row>
    <row r="143" spans="1:5" ht="12" customHeight="1">
      <c r="A143" s="11" t="s">
        <v>165</v>
      </c>
      <c r="B143" s="5" t="s">
        <v>318</v>
      </c>
      <c r="C143" s="191"/>
      <c r="D143" s="113"/>
      <c r="E143" s="47"/>
    </row>
    <row r="144" spans="1:5" ht="12" customHeight="1" thickBot="1">
      <c r="A144" s="9" t="s">
        <v>166</v>
      </c>
      <c r="B144" s="3" t="s">
        <v>376</v>
      </c>
      <c r="C144" s="191">
        <v>39341258</v>
      </c>
      <c r="D144" s="113"/>
      <c r="E144" s="47">
        <v>39341258</v>
      </c>
    </row>
    <row r="145" spans="1:5" ht="12" customHeight="1" thickBot="1">
      <c r="A145" s="16" t="s">
        <v>9</v>
      </c>
      <c r="B145" s="34" t="s">
        <v>319</v>
      </c>
      <c r="C145" s="193">
        <f>SUM(C146:C150)</f>
        <v>0</v>
      </c>
      <c r="D145" s="170">
        <f>SUM(D146:D150)</f>
        <v>0</v>
      </c>
      <c r="E145" s="164">
        <f>SUM(E146:E150)</f>
        <v>0</v>
      </c>
    </row>
    <row r="146" spans="1:5" ht="12" customHeight="1">
      <c r="A146" s="11" t="s">
        <v>49</v>
      </c>
      <c r="B146" s="5" t="s">
        <v>314</v>
      </c>
      <c r="C146" s="191"/>
      <c r="D146" s="113"/>
      <c r="E146" s="47"/>
    </row>
    <row r="147" spans="1:5" ht="12" customHeight="1">
      <c r="A147" s="11" t="s">
        <v>50</v>
      </c>
      <c r="B147" s="5" t="s">
        <v>321</v>
      </c>
      <c r="C147" s="191"/>
      <c r="D147" s="113"/>
      <c r="E147" s="47"/>
    </row>
    <row r="148" spans="1:5" ht="12" customHeight="1">
      <c r="A148" s="11" t="s">
        <v>177</v>
      </c>
      <c r="B148" s="5" t="s">
        <v>316</v>
      </c>
      <c r="C148" s="191"/>
      <c r="D148" s="113"/>
      <c r="E148" s="47"/>
    </row>
    <row r="149" spans="1:5" ht="12" customHeight="1">
      <c r="A149" s="11" t="s">
        <v>178</v>
      </c>
      <c r="B149" s="5" t="s">
        <v>322</v>
      </c>
      <c r="C149" s="191"/>
      <c r="D149" s="113"/>
      <c r="E149" s="47"/>
    </row>
    <row r="150" spans="1:5" ht="12" customHeight="1" thickBot="1">
      <c r="A150" s="11" t="s">
        <v>320</v>
      </c>
      <c r="B150" s="5" t="s">
        <v>323</v>
      </c>
      <c r="C150" s="191"/>
      <c r="D150" s="113"/>
      <c r="E150" s="47"/>
    </row>
    <row r="151" spans="1:5" ht="12" customHeight="1" thickBot="1">
      <c r="A151" s="16" t="s">
        <v>10</v>
      </c>
      <c r="B151" s="34" t="s">
        <v>324</v>
      </c>
      <c r="C151" s="194"/>
      <c r="D151" s="171"/>
      <c r="E151" s="165"/>
    </row>
    <row r="152" spans="1:5" ht="12" customHeight="1" thickBot="1">
      <c r="A152" s="16" t="s">
        <v>11</v>
      </c>
      <c r="B152" s="34" t="s">
        <v>325</v>
      </c>
      <c r="C152" s="194"/>
      <c r="D152" s="171"/>
      <c r="E152" s="165"/>
    </row>
    <row r="153" spans="1:11" ht="15" customHeight="1" thickBot="1">
      <c r="A153" s="16" t="s">
        <v>12</v>
      </c>
      <c r="B153" s="34" t="s">
        <v>327</v>
      </c>
      <c r="C153" s="195">
        <f>+C129+C133+C140+C145+C151+C152</f>
        <v>39341258</v>
      </c>
      <c r="D153" s="172">
        <f>+D129+D133+D140+D145+D151+D152</f>
        <v>2637608</v>
      </c>
      <c r="E153" s="166">
        <f>+E129+E133+E140+E145+E151+E152</f>
        <v>41978866</v>
      </c>
      <c r="H153" s="135"/>
      <c r="I153" s="136"/>
      <c r="J153" s="136"/>
      <c r="K153" s="136"/>
    </row>
    <row r="154" spans="1:5" s="124" customFormat="1" ht="12.75" customHeight="1" thickBot="1">
      <c r="A154" s="56" t="s">
        <v>13</v>
      </c>
      <c r="B154" s="105" t="s">
        <v>326</v>
      </c>
      <c r="C154" s="195">
        <f>+C128+C153</f>
        <v>182550783</v>
      </c>
      <c r="D154" s="172">
        <f>+D128+D153</f>
        <v>44956120</v>
      </c>
      <c r="E154" s="166">
        <f>+E128+E153</f>
        <v>227506903</v>
      </c>
    </row>
    <row r="155" ht="7.5" customHeight="1"/>
    <row r="156" spans="1:5" ht="15.75">
      <c r="A156" s="222" t="s">
        <v>252</v>
      </c>
      <c r="B156" s="222"/>
      <c r="C156" s="222"/>
      <c r="D156" s="222"/>
      <c r="E156" s="222"/>
    </row>
    <row r="157" spans="1:5" ht="15" customHeight="1" thickBot="1">
      <c r="A157" s="220" t="s">
        <v>357</v>
      </c>
      <c r="B157" s="220"/>
      <c r="C157" s="223" t="s">
        <v>365</v>
      </c>
      <c r="D157" s="223"/>
      <c r="E157" s="223"/>
    </row>
    <row r="158" spans="1:6" ht="13.5" customHeight="1" thickBot="1">
      <c r="A158" s="16">
        <v>1</v>
      </c>
      <c r="B158" s="21" t="s">
        <v>328</v>
      </c>
      <c r="C158" s="58">
        <f>+C62-C128</f>
        <v>22556953</v>
      </c>
      <c r="D158" s="58">
        <f>+D62-D128</f>
        <v>2524703</v>
      </c>
      <c r="E158" s="58">
        <f>+E62-E128</f>
        <v>25081656</v>
      </c>
      <c r="F158" s="137"/>
    </row>
    <row r="159" spans="1:5" ht="27.75" customHeight="1" thickBot="1">
      <c r="A159" s="16" t="s">
        <v>4</v>
      </c>
      <c r="B159" s="21" t="s">
        <v>334</v>
      </c>
      <c r="C159" s="58">
        <f>+C86-C153</f>
        <v>-22556953</v>
      </c>
      <c r="D159" s="58">
        <f>+D86-D153</f>
        <v>-2524703</v>
      </c>
      <c r="E159" s="58">
        <f>+E86-E153</f>
        <v>-25081656</v>
      </c>
    </row>
  </sheetData>
  <sheetProtection/>
  <mergeCells count="9">
    <mergeCell ref="A1:E1"/>
    <mergeCell ref="A2:B2"/>
    <mergeCell ref="A89:E89"/>
    <mergeCell ref="A90:B90"/>
    <mergeCell ref="A156:E156"/>
    <mergeCell ref="A157:B157"/>
    <mergeCell ref="C2:E2"/>
    <mergeCell ref="C90:E90"/>
    <mergeCell ref="C157:E157"/>
  </mergeCells>
  <printOptions horizontalCentered="1"/>
  <pageMargins left="0.2755905511811024" right="0.2362204724409449" top="1.4566929133858268" bottom="0.8661417322834646" header="0.7874015748031497" footer="0.5905511811023623"/>
  <pageSetup fitToHeight="2" horizontalDpi="600" verticalDpi="600" orientation="portrait" paperSize="9" scale="58" r:id="rId1"/>
  <headerFooter>
    <oddHeader xml:space="preserve">&amp;C&amp;"Times New Roman CE,Félkövér"&amp;12Mórágy Község Önkormányzat
2021. ÉVI KÖLTSÉGVETÉS
KÖTELEZŐ FELADATAINAK MÉRLEGE &amp;R&amp;"Times New Roman CE,Félkövér dőlt"&amp;11 1. melléklet </oddHeader>
  </headerFooter>
  <rowBreaks count="1" manualBreakCount="1">
    <brk id="8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view="pageLayout" zoomScaleSheetLayoutView="100" workbookViewId="0" topLeftCell="A106">
      <selection activeCell="B17" sqref="B17"/>
    </sheetView>
  </sheetViews>
  <sheetFormatPr defaultColWidth="9.00390625" defaultRowHeight="12.75"/>
  <cols>
    <col min="1" max="1" width="9.50390625" style="106" customWidth="1"/>
    <col min="2" max="2" width="91.625" style="106" customWidth="1"/>
    <col min="3" max="5" width="21.625" style="107" customWidth="1"/>
    <col min="6" max="6" width="9.00390625" style="122" customWidth="1"/>
    <col min="7" max="16384" width="9.375" style="122" customWidth="1"/>
  </cols>
  <sheetData>
    <row r="1" spans="1:5" ht="15.75" customHeight="1">
      <c r="A1" s="219" t="s">
        <v>1</v>
      </c>
      <c r="B1" s="219"/>
      <c r="C1" s="219"/>
      <c r="D1" s="219"/>
      <c r="E1" s="219"/>
    </row>
    <row r="2" spans="1:5" ht="15.75" customHeight="1" thickBot="1">
      <c r="A2" s="220" t="s">
        <v>354</v>
      </c>
      <c r="B2" s="220"/>
      <c r="C2" s="223" t="s">
        <v>365</v>
      </c>
      <c r="D2" s="223"/>
      <c r="E2" s="223"/>
    </row>
    <row r="3" spans="1:5" ht="37.5" customHeight="1" thickBot="1">
      <c r="A3" s="19" t="s">
        <v>39</v>
      </c>
      <c r="B3" s="20" t="s">
        <v>2</v>
      </c>
      <c r="C3" s="174" t="s">
        <v>371</v>
      </c>
      <c r="D3" s="20" t="s">
        <v>356</v>
      </c>
      <c r="E3" s="42" t="s">
        <v>353</v>
      </c>
    </row>
    <row r="4" spans="1:5" s="123" customFormat="1" ht="12" customHeight="1" thickBot="1">
      <c r="A4" s="119">
        <v>1</v>
      </c>
      <c r="B4" s="120">
        <v>2</v>
      </c>
      <c r="C4" s="175">
        <v>3</v>
      </c>
      <c r="D4" s="120">
        <v>4</v>
      </c>
      <c r="E4" s="173">
        <v>5</v>
      </c>
    </row>
    <row r="5" spans="1:5" s="124" customFormat="1" ht="12" customHeight="1" thickBot="1">
      <c r="A5" s="16" t="s">
        <v>3</v>
      </c>
      <c r="B5" s="17" t="s">
        <v>129</v>
      </c>
      <c r="C5" s="177"/>
      <c r="D5" s="112"/>
      <c r="E5" s="46"/>
    </row>
    <row r="6" spans="1:5" s="124" customFormat="1" ht="12" customHeight="1">
      <c r="A6" s="11" t="s">
        <v>51</v>
      </c>
      <c r="B6" s="125" t="s">
        <v>130</v>
      </c>
      <c r="C6" s="178"/>
      <c r="D6" s="114"/>
      <c r="E6" s="48">
        <f>SUM(C6:D6)</f>
        <v>0</v>
      </c>
    </row>
    <row r="7" spans="1:5" s="124" customFormat="1" ht="12" customHeight="1">
      <c r="A7" s="10" t="s">
        <v>52</v>
      </c>
      <c r="B7" s="126" t="s">
        <v>131</v>
      </c>
      <c r="C7" s="179"/>
      <c r="D7" s="113"/>
      <c r="E7" s="47">
        <f>SUM(C7:D7)</f>
        <v>0</v>
      </c>
    </row>
    <row r="8" spans="1:5" s="124" customFormat="1" ht="12" customHeight="1">
      <c r="A8" s="10" t="s">
        <v>53</v>
      </c>
      <c r="B8" s="126" t="s">
        <v>132</v>
      </c>
      <c r="C8" s="179"/>
      <c r="D8" s="113"/>
      <c r="E8" s="47"/>
    </row>
    <row r="9" spans="1:5" s="124" customFormat="1" ht="12" customHeight="1">
      <c r="A9" s="10" t="s">
        <v>54</v>
      </c>
      <c r="B9" s="126" t="s">
        <v>133</v>
      </c>
      <c r="C9" s="179"/>
      <c r="D9" s="113"/>
      <c r="E9" s="47">
        <f>SUM(C9:D9)</f>
        <v>0</v>
      </c>
    </row>
    <row r="10" spans="1:5" s="124" customFormat="1" ht="12" customHeight="1">
      <c r="A10" s="10" t="s">
        <v>71</v>
      </c>
      <c r="B10" s="54" t="s">
        <v>286</v>
      </c>
      <c r="C10" s="179"/>
      <c r="D10" s="113"/>
      <c r="E10" s="47">
        <f>SUM(C10:D10)</f>
        <v>0</v>
      </c>
    </row>
    <row r="11" spans="1:5" s="124" customFormat="1" ht="12" customHeight="1" thickBot="1">
      <c r="A11" s="12" t="s">
        <v>55</v>
      </c>
      <c r="B11" s="55" t="s">
        <v>287</v>
      </c>
      <c r="C11" s="179"/>
      <c r="D11" s="113"/>
      <c r="E11" s="47">
        <f>SUM(C11:D11)</f>
        <v>0</v>
      </c>
    </row>
    <row r="12" spans="1:5" s="124" customFormat="1" ht="12" customHeight="1" thickBot="1">
      <c r="A12" s="16" t="s">
        <v>4</v>
      </c>
      <c r="B12" s="53" t="s">
        <v>134</v>
      </c>
      <c r="C12" s="177"/>
      <c r="D12" s="112">
        <f>+D13+D14+D15+D16+D17</f>
        <v>0</v>
      </c>
      <c r="E12" s="46"/>
    </row>
    <row r="13" spans="1:5" s="124" customFormat="1" ht="12" customHeight="1">
      <c r="A13" s="11" t="s">
        <v>57</v>
      </c>
      <c r="B13" s="125" t="s">
        <v>135</v>
      </c>
      <c r="C13" s="178"/>
      <c r="D13" s="114"/>
      <c r="E13" s="48"/>
    </row>
    <row r="14" spans="1:5" s="124" customFormat="1" ht="12" customHeight="1">
      <c r="A14" s="10" t="s">
        <v>58</v>
      </c>
      <c r="B14" s="126" t="s">
        <v>136</v>
      </c>
      <c r="C14" s="179"/>
      <c r="D14" s="113"/>
      <c r="E14" s="47"/>
    </row>
    <row r="15" spans="1:5" s="124" customFormat="1" ht="12" customHeight="1">
      <c r="A15" s="10" t="s">
        <v>59</v>
      </c>
      <c r="B15" s="126" t="s">
        <v>278</v>
      </c>
      <c r="C15" s="179"/>
      <c r="D15" s="113"/>
      <c r="E15" s="47"/>
    </row>
    <row r="16" spans="1:5" s="124" customFormat="1" ht="12" customHeight="1">
      <c r="A16" s="10" t="s">
        <v>60</v>
      </c>
      <c r="B16" s="126" t="s">
        <v>279</v>
      </c>
      <c r="C16" s="179"/>
      <c r="D16" s="113"/>
      <c r="E16" s="47"/>
    </row>
    <row r="17" spans="1:5" s="124" customFormat="1" ht="12" customHeight="1">
      <c r="A17" s="10" t="s">
        <v>61</v>
      </c>
      <c r="B17" s="126" t="s">
        <v>137</v>
      </c>
      <c r="C17" s="179"/>
      <c r="D17" s="113"/>
      <c r="E17" s="47"/>
    </row>
    <row r="18" spans="1:5" s="124" customFormat="1" ht="12" customHeight="1" thickBot="1">
      <c r="A18" s="12" t="s">
        <v>67</v>
      </c>
      <c r="B18" s="55" t="s">
        <v>138</v>
      </c>
      <c r="C18" s="180"/>
      <c r="D18" s="115"/>
      <c r="E18" s="49"/>
    </row>
    <row r="19" spans="1:5" s="124" customFormat="1" ht="12" customHeight="1" thickBot="1">
      <c r="A19" s="16" t="s">
        <v>5</v>
      </c>
      <c r="B19" s="17" t="s">
        <v>139</v>
      </c>
      <c r="C19" s="177"/>
      <c r="D19" s="112"/>
      <c r="E19" s="46"/>
    </row>
    <row r="20" spans="1:5" s="124" customFormat="1" ht="12" customHeight="1">
      <c r="A20" s="11" t="s">
        <v>40</v>
      </c>
      <c r="B20" s="125" t="s">
        <v>140</v>
      </c>
      <c r="C20" s="178"/>
      <c r="D20" s="114"/>
      <c r="E20" s="48"/>
    </row>
    <row r="21" spans="1:5" s="124" customFormat="1" ht="12" customHeight="1">
      <c r="A21" s="10" t="s">
        <v>41</v>
      </c>
      <c r="B21" s="126" t="s">
        <v>141</v>
      </c>
      <c r="C21" s="179"/>
      <c r="D21" s="113"/>
      <c r="E21" s="47"/>
    </row>
    <row r="22" spans="1:5" s="124" customFormat="1" ht="12" customHeight="1">
      <c r="A22" s="10" t="s">
        <v>42</v>
      </c>
      <c r="B22" s="126" t="s">
        <v>280</v>
      </c>
      <c r="C22" s="179"/>
      <c r="D22" s="113"/>
      <c r="E22" s="47"/>
    </row>
    <row r="23" spans="1:5" s="124" customFormat="1" ht="12" customHeight="1">
      <c r="A23" s="10" t="s">
        <v>43</v>
      </c>
      <c r="B23" s="126" t="s">
        <v>281</v>
      </c>
      <c r="C23" s="179"/>
      <c r="D23" s="113"/>
      <c r="E23" s="47"/>
    </row>
    <row r="24" spans="1:5" s="124" customFormat="1" ht="12" customHeight="1">
      <c r="A24" s="10" t="s">
        <v>81</v>
      </c>
      <c r="B24" s="126" t="s">
        <v>142</v>
      </c>
      <c r="C24" s="179"/>
      <c r="D24" s="113"/>
      <c r="E24" s="47"/>
    </row>
    <row r="25" spans="1:5" s="124" customFormat="1" ht="12" customHeight="1" thickBot="1">
      <c r="A25" s="12" t="s">
        <v>82</v>
      </c>
      <c r="B25" s="127" t="s">
        <v>143</v>
      </c>
      <c r="C25" s="180"/>
      <c r="D25" s="115"/>
      <c r="E25" s="49"/>
    </row>
    <row r="26" spans="1:5" s="124" customFormat="1" ht="12" customHeight="1" thickBot="1">
      <c r="A26" s="16" t="s">
        <v>83</v>
      </c>
      <c r="B26" s="17" t="s">
        <v>144</v>
      </c>
      <c r="C26" s="181"/>
      <c r="D26" s="118"/>
      <c r="E26" s="143"/>
    </row>
    <row r="27" spans="1:5" s="124" customFormat="1" ht="12" customHeight="1">
      <c r="A27" s="11" t="s">
        <v>145</v>
      </c>
      <c r="B27" s="126" t="s">
        <v>368</v>
      </c>
      <c r="C27" s="182"/>
      <c r="D27" s="145"/>
      <c r="E27" s="144"/>
    </row>
    <row r="28" spans="1:5" s="124" customFormat="1" ht="12" customHeight="1">
      <c r="A28" s="10" t="s">
        <v>146</v>
      </c>
      <c r="B28" s="126" t="s">
        <v>362</v>
      </c>
      <c r="C28" s="179"/>
      <c r="D28" s="113"/>
      <c r="E28" s="47"/>
    </row>
    <row r="29" spans="1:5" s="124" customFormat="1" ht="12" customHeight="1">
      <c r="A29" s="10" t="s">
        <v>147</v>
      </c>
      <c r="B29" s="126" t="s">
        <v>363</v>
      </c>
      <c r="C29" s="179"/>
      <c r="D29" s="113"/>
      <c r="E29" s="47"/>
    </row>
    <row r="30" spans="1:5" s="124" customFormat="1" ht="12" customHeight="1">
      <c r="A30" s="10" t="s">
        <v>148</v>
      </c>
      <c r="B30" s="126" t="s">
        <v>367</v>
      </c>
      <c r="C30" s="179"/>
      <c r="D30" s="113"/>
      <c r="E30" s="47"/>
    </row>
    <row r="31" spans="1:5" s="124" customFormat="1" ht="12" customHeight="1">
      <c r="A31" s="10" t="s">
        <v>358</v>
      </c>
      <c r="B31" s="126" t="s">
        <v>149</v>
      </c>
      <c r="C31" s="179"/>
      <c r="D31" s="113"/>
      <c r="E31" s="47"/>
    </row>
    <row r="32" spans="1:5" s="124" customFormat="1" ht="12" customHeight="1">
      <c r="A32" s="10" t="s">
        <v>359</v>
      </c>
      <c r="B32" s="126" t="s">
        <v>150</v>
      </c>
      <c r="C32" s="179"/>
      <c r="D32" s="113"/>
      <c r="E32" s="47"/>
    </row>
    <row r="33" spans="1:5" s="124" customFormat="1" ht="12" customHeight="1" thickBot="1">
      <c r="A33" s="12" t="s">
        <v>360</v>
      </c>
      <c r="B33" s="127" t="s">
        <v>151</v>
      </c>
      <c r="C33" s="180"/>
      <c r="D33" s="115"/>
      <c r="E33" s="49"/>
    </row>
    <row r="34" spans="1:5" s="124" customFormat="1" ht="12" customHeight="1" thickBot="1">
      <c r="A34" s="16" t="s">
        <v>7</v>
      </c>
      <c r="B34" s="17" t="s">
        <v>288</v>
      </c>
      <c r="C34" s="177"/>
      <c r="D34" s="112"/>
      <c r="E34" s="46"/>
    </row>
    <row r="35" spans="1:5" s="124" customFormat="1" ht="12" customHeight="1">
      <c r="A35" s="11" t="s">
        <v>44</v>
      </c>
      <c r="B35" s="125" t="s">
        <v>154</v>
      </c>
      <c r="C35" s="178"/>
      <c r="D35" s="114"/>
      <c r="E35" s="48"/>
    </row>
    <row r="36" spans="1:5" s="124" customFormat="1" ht="12" customHeight="1">
      <c r="A36" s="10" t="s">
        <v>45</v>
      </c>
      <c r="B36" s="126" t="s">
        <v>155</v>
      </c>
      <c r="C36" s="179"/>
      <c r="D36" s="113"/>
      <c r="E36" s="47"/>
    </row>
    <row r="37" spans="1:5" s="124" customFormat="1" ht="12" customHeight="1">
      <c r="A37" s="10" t="s">
        <v>46</v>
      </c>
      <c r="B37" s="126" t="s">
        <v>156</v>
      </c>
      <c r="C37" s="179"/>
      <c r="D37" s="113"/>
      <c r="E37" s="47"/>
    </row>
    <row r="38" spans="1:5" s="124" customFormat="1" ht="12" customHeight="1">
      <c r="A38" s="10" t="s">
        <v>85</v>
      </c>
      <c r="B38" s="126" t="s">
        <v>157</v>
      </c>
      <c r="C38" s="179"/>
      <c r="D38" s="113"/>
      <c r="E38" s="47"/>
    </row>
    <row r="39" spans="1:5" s="124" customFormat="1" ht="12" customHeight="1">
      <c r="A39" s="10" t="s">
        <v>86</v>
      </c>
      <c r="B39" s="126" t="s">
        <v>158</v>
      </c>
      <c r="C39" s="179"/>
      <c r="D39" s="113"/>
      <c r="E39" s="47"/>
    </row>
    <row r="40" spans="1:5" s="124" customFormat="1" ht="12" customHeight="1">
      <c r="A40" s="10" t="s">
        <v>87</v>
      </c>
      <c r="B40" s="126" t="s">
        <v>159</v>
      </c>
      <c r="C40" s="179"/>
      <c r="D40" s="113"/>
      <c r="E40" s="47"/>
    </row>
    <row r="41" spans="1:5" s="124" customFormat="1" ht="12" customHeight="1">
      <c r="A41" s="10" t="s">
        <v>88</v>
      </c>
      <c r="B41" s="126" t="s">
        <v>160</v>
      </c>
      <c r="C41" s="179"/>
      <c r="D41" s="113"/>
      <c r="E41" s="47"/>
    </row>
    <row r="42" spans="1:5" s="124" customFormat="1" ht="12" customHeight="1">
      <c r="A42" s="10" t="s">
        <v>89</v>
      </c>
      <c r="B42" s="126" t="s">
        <v>161</v>
      </c>
      <c r="C42" s="179"/>
      <c r="D42" s="113"/>
      <c r="E42" s="47"/>
    </row>
    <row r="43" spans="1:5" s="124" customFormat="1" ht="12" customHeight="1">
      <c r="A43" s="10" t="s">
        <v>152</v>
      </c>
      <c r="B43" s="126" t="s">
        <v>162</v>
      </c>
      <c r="C43" s="183"/>
      <c r="D43" s="116"/>
      <c r="E43" s="50"/>
    </row>
    <row r="44" spans="1:5" s="124" customFormat="1" ht="12" customHeight="1">
      <c r="A44" s="12" t="s">
        <v>153</v>
      </c>
      <c r="B44" s="127" t="s">
        <v>290</v>
      </c>
      <c r="C44" s="184"/>
      <c r="D44" s="117"/>
      <c r="E44" s="51"/>
    </row>
    <row r="45" spans="1:5" s="124" customFormat="1" ht="12" customHeight="1" thickBot="1">
      <c r="A45" s="12" t="s">
        <v>289</v>
      </c>
      <c r="B45" s="55" t="s">
        <v>163</v>
      </c>
      <c r="C45" s="184"/>
      <c r="D45" s="117"/>
      <c r="E45" s="51"/>
    </row>
    <row r="46" spans="1:5" s="124" customFormat="1" ht="12" customHeight="1" thickBot="1">
      <c r="A46" s="16" t="s">
        <v>8</v>
      </c>
      <c r="B46" s="17" t="s">
        <v>164</v>
      </c>
      <c r="C46" s="177">
        <f>SUM(C47:C51)</f>
        <v>0</v>
      </c>
      <c r="D46" s="112">
        <f>SUM(D47:D51)</f>
        <v>0</v>
      </c>
      <c r="E46" s="46">
        <f>SUM(E47:E51)</f>
        <v>0</v>
      </c>
    </row>
    <row r="47" spans="1:5" s="124" customFormat="1" ht="12" customHeight="1">
      <c r="A47" s="11" t="s">
        <v>47</v>
      </c>
      <c r="B47" s="125" t="s">
        <v>168</v>
      </c>
      <c r="C47" s="185"/>
      <c r="D47" s="147"/>
      <c r="E47" s="52"/>
    </row>
    <row r="48" spans="1:5" s="124" customFormat="1" ht="12" customHeight="1">
      <c r="A48" s="10" t="s">
        <v>48</v>
      </c>
      <c r="B48" s="126" t="s">
        <v>169</v>
      </c>
      <c r="C48" s="183"/>
      <c r="D48" s="116"/>
      <c r="E48" s="50"/>
    </row>
    <row r="49" spans="1:5" s="124" customFormat="1" ht="12" customHeight="1">
      <c r="A49" s="10" t="s">
        <v>165</v>
      </c>
      <c r="B49" s="126" t="s">
        <v>170</v>
      </c>
      <c r="C49" s="183"/>
      <c r="D49" s="116"/>
      <c r="E49" s="50"/>
    </row>
    <row r="50" spans="1:5" s="124" customFormat="1" ht="12" customHeight="1">
      <c r="A50" s="10" t="s">
        <v>166</v>
      </c>
      <c r="B50" s="126" t="s">
        <v>171</v>
      </c>
      <c r="C50" s="183"/>
      <c r="D50" s="116"/>
      <c r="E50" s="50"/>
    </row>
    <row r="51" spans="1:5" s="124" customFormat="1" ht="12" customHeight="1" thickBot="1">
      <c r="A51" s="12" t="s">
        <v>167</v>
      </c>
      <c r="B51" s="55" t="s">
        <v>172</v>
      </c>
      <c r="C51" s="184"/>
      <c r="D51" s="117"/>
      <c r="E51" s="51"/>
    </row>
    <row r="52" spans="1:5" s="124" customFormat="1" ht="12" customHeight="1" thickBot="1">
      <c r="A52" s="16" t="s">
        <v>90</v>
      </c>
      <c r="B52" s="17" t="s">
        <v>173</v>
      </c>
      <c r="C52" s="177">
        <f>SUM(C53:C55)</f>
        <v>0</v>
      </c>
      <c r="D52" s="112">
        <f>SUM(D53:D55)</f>
        <v>0</v>
      </c>
      <c r="E52" s="46">
        <f>SUM(E53:E55)</f>
        <v>0</v>
      </c>
    </row>
    <row r="53" spans="1:5" s="124" customFormat="1" ht="12" customHeight="1">
      <c r="A53" s="11" t="s">
        <v>49</v>
      </c>
      <c r="B53" s="125" t="s">
        <v>174</v>
      </c>
      <c r="C53" s="178"/>
      <c r="D53" s="114"/>
      <c r="E53" s="48"/>
    </row>
    <row r="54" spans="1:5" s="124" customFormat="1" ht="12" customHeight="1">
      <c r="A54" s="10" t="s">
        <v>50</v>
      </c>
      <c r="B54" s="126" t="s">
        <v>282</v>
      </c>
      <c r="C54" s="179"/>
      <c r="D54" s="113"/>
      <c r="E54" s="47"/>
    </row>
    <row r="55" spans="1:5" s="124" customFormat="1" ht="12" customHeight="1">
      <c r="A55" s="10" t="s">
        <v>177</v>
      </c>
      <c r="B55" s="126" t="s">
        <v>175</v>
      </c>
      <c r="C55" s="179">
        <v>0</v>
      </c>
      <c r="D55" s="113">
        <v>0</v>
      </c>
      <c r="E55" s="47">
        <v>0</v>
      </c>
    </row>
    <row r="56" spans="1:5" s="124" customFormat="1" ht="12" customHeight="1" thickBot="1">
      <c r="A56" s="12" t="s">
        <v>178</v>
      </c>
      <c r="B56" s="55" t="s">
        <v>176</v>
      </c>
      <c r="C56" s="180"/>
      <c r="D56" s="115"/>
      <c r="E56" s="49"/>
    </row>
    <row r="57" spans="1:5" s="124" customFormat="1" ht="12" customHeight="1" thickBot="1">
      <c r="A57" s="16" t="s">
        <v>10</v>
      </c>
      <c r="B57" s="53" t="s">
        <v>179</v>
      </c>
      <c r="C57" s="177">
        <f>SUM(C58:C60)</f>
        <v>0</v>
      </c>
      <c r="D57" s="112">
        <f>SUM(D58:D60)</f>
        <v>0</v>
      </c>
      <c r="E57" s="46">
        <f>SUM(E58:E60)</f>
        <v>0</v>
      </c>
    </row>
    <row r="58" spans="1:5" s="124" customFormat="1" ht="12" customHeight="1">
      <c r="A58" s="11" t="s">
        <v>91</v>
      </c>
      <c r="B58" s="125" t="s">
        <v>181</v>
      </c>
      <c r="C58" s="183"/>
      <c r="D58" s="116"/>
      <c r="E58" s="50"/>
    </row>
    <row r="59" spans="1:5" s="124" customFormat="1" ht="12" customHeight="1">
      <c r="A59" s="10" t="s">
        <v>92</v>
      </c>
      <c r="B59" s="126" t="s">
        <v>283</v>
      </c>
      <c r="C59" s="183"/>
      <c r="D59" s="116"/>
      <c r="E59" s="50"/>
    </row>
    <row r="60" spans="1:5" s="124" customFormat="1" ht="12" customHeight="1">
      <c r="A60" s="10" t="s">
        <v>109</v>
      </c>
      <c r="B60" s="126" t="s">
        <v>182</v>
      </c>
      <c r="C60" s="183"/>
      <c r="D60" s="116"/>
      <c r="E60" s="50"/>
    </row>
    <row r="61" spans="1:5" s="124" customFormat="1" ht="12" customHeight="1" thickBot="1">
      <c r="A61" s="12" t="s">
        <v>180</v>
      </c>
      <c r="B61" s="55" t="s">
        <v>183</v>
      </c>
      <c r="C61" s="183"/>
      <c r="D61" s="116"/>
      <c r="E61" s="50"/>
    </row>
    <row r="62" spans="1:5" s="124" customFormat="1" ht="12" customHeight="1" thickBot="1">
      <c r="A62" s="158" t="s">
        <v>330</v>
      </c>
      <c r="B62" s="17" t="s">
        <v>184</v>
      </c>
      <c r="C62" s="181">
        <f>+C5+C12+C19+C26+C34+C46+C52+C57</f>
        <v>0</v>
      </c>
      <c r="D62" s="118">
        <f>+D5+D12+D19+D26+D34+D46+D52+D57</f>
        <v>0</v>
      </c>
      <c r="E62" s="143">
        <f>+E5+E12+E19+E26+E34+E46+E52+E57</f>
        <v>0</v>
      </c>
    </row>
    <row r="63" spans="1:5" s="124" customFormat="1" ht="12" customHeight="1" thickBot="1">
      <c r="A63" s="148" t="s">
        <v>185</v>
      </c>
      <c r="B63" s="53" t="s">
        <v>186</v>
      </c>
      <c r="C63" s="177">
        <f>SUM(C64:C66)</f>
        <v>0</v>
      </c>
      <c r="D63" s="112">
        <f>SUM(D64:D66)</f>
        <v>0</v>
      </c>
      <c r="E63" s="46">
        <f>SUM(E64:E66)</f>
        <v>0</v>
      </c>
    </row>
    <row r="64" spans="1:5" s="124" customFormat="1" ht="12" customHeight="1">
      <c r="A64" s="11" t="s">
        <v>216</v>
      </c>
      <c r="B64" s="125" t="s">
        <v>187</v>
      </c>
      <c r="C64" s="183"/>
      <c r="D64" s="116"/>
      <c r="E64" s="50"/>
    </row>
    <row r="65" spans="1:5" s="124" customFormat="1" ht="12" customHeight="1">
      <c r="A65" s="10" t="s">
        <v>225</v>
      </c>
      <c r="B65" s="126" t="s">
        <v>188</v>
      </c>
      <c r="C65" s="183"/>
      <c r="D65" s="116"/>
      <c r="E65" s="50"/>
    </row>
    <row r="66" spans="1:5" s="124" customFormat="1" ht="12" customHeight="1" thickBot="1">
      <c r="A66" s="12" t="s">
        <v>226</v>
      </c>
      <c r="B66" s="152" t="s">
        <v>315</v>
      </c>
      <c r="C66" s="183"/>
      <c r="D66" s="116">
        <v>0</v>
      </c>
      <c r="E66" s="50">
        <v>0</v>
      </c>
    </row>
    <row r="67" spans="1:5" s="124" customFormat="1" ht="12" customHeight="1" thickBot="1">
      <c r="A67" s="148" t="s">
        <v>189</v>
      </c>
      <c r="B67" s="53" t="s">
        <v>190</v>
      </c>
      <c r="C67" s="177">
        <f>SUM(C68:C71)</f>
        <v>0</v>
      </c>
      <c r="D67" s="112">
        <f>SUM(D68:D71)</f>
        <v>0</v>
      </c>
      <c r="E67" s="46">
        <f>SUM(E68:E71)</f>
        <v>0</v>
      </c>
    </row>
    <row r="68" spans="1:5" s="124" customFormat="1" ht="12" customHeight="1">
      <c r="A68" s="11" t="s">
        <v>72</v>
      </c>
      <c r="B68" s="125" t="s">
        <v>191</v>
      </c>
      <c r="C68" s="183"/>
      <c r="D68" s="116"/>
      <c r="E68" s="50"/>
    </row>
    <row r="69" spans="1:5" s="124" customFormat="1" ht="12" customHeight="1">
      <c r="A69" s="10" t="s">
        <v>73</v>
      </c>
      <c r="B69" s="126" t="s">
        <v>192</v>
      </c>
      <c r="C69" s="183"/>
      <c r="D69" s="116"/>
      <c r="E69" s="50"/>
    </row>
    <row r="70" spans="1:5" s="124" customFormat="1" ht="12" customHeight="1">
      <c r="A70" s="10" t="s">
        <v>217</v>
      </c>
      <c r="B70" s="126" t="s">
        <v>193</v>
      </c>
      <c r="C70" s="183"/>
      <c r="D70" s="116"/>
      <c r="E70" s="50"/>
    </row>
    <row r="71" spans="1:5" s="124" customFormat="1" ht="12" customHeight="1" thickBot="1">
      <c r="A71" s="12" t="s">
        <v>218</v>
      </c>
      <c r="B71" s="55" t="s">
        <v>194</v>
      </c>
      <c r="C71" s="183"/>
      <c r="D71" s="116"/>
      <c r="E71" s="50"/>
    </row>
    <row r="72" spans="1:5" s="124" customFormat="1" ht="12" customHeight="1" thickBot="1">
      <c r="A72" s="148" t="s">
        <v>195</v>
      </c>
      <c r="B72" s="53" t="s">
        <v>196</v>
      </c>
      <c r="C72" s="177">
        <f>SUM(C73:C74)</f>
        <v>0</v>
      </c>
      <c r="D72" s="112">
        <f>SUM(D73:D74)</f>
        <v>0</v>
      </c>
      <c r="E72" s="46">
        <f>SUM(E73:E74)</f>
        <v>0</v>
      </c>
    </row>
    <row r="73" spans="1:5" s="124" customFormat="1" ht="12" customHeight="1">
      <c r="A73" s="11" t="s">
        <v>219</v>
      </c>
      <c r="B73" s="125" t="s">
        <v>197</v>
      </c>
      <c r="C73" s="183"/>
      <c r="D73" s="116"/>
      <c r="E73" s="50"/>
    </row>
    <row r="74" spans="1:5" s="124" customFormat="1" ht="12" customHeight="1" thickBot="1">
      <c r="A74" s="12" t="s">
        <v>220</v>
      </c>
      <c r="B74" s="55" t="s">
        <v>198</v>
      </c>
      <c r="C74" s="183"/>
      <c r="D74" s="116"/>
      <c r="E74" s="50"/>
    </row>
    <row r="75" spans="1:5" s="124" customFormat="1" ht="12" customHeight="1" thickBot="1">
      <c r="A75" s="148" t="s">
        <v>199</v>
      </c>
      <c r="B75" s="53" t="s">
        <v>200</v>
      </c>
      <c r="C75" s="177">
        <f>SUM(C76:C78)</f>
        <v>0</v>
      </c>
      <c r="D75" s="112">
        <f>SUM(D76:D78)</f>
        <v>0</v>
      </c>
      <c r="E75" s="46">
        <f>SUM(E76:E78)</f>
        <v>0</v>
      </c>
    </row>
    <row r="76" spans="1:5" s="124" customFormat="1" ht="12" customHeight="1">
      <c r="A76" s="11" t="s">
        <v>221</v>
      </c>
      <c r="B76" s="125" t="s">
        <v>201</v>
      </c>
      <c r="C76" s="183"/>
      <c r="D76" s="116"/>
      <c r="E76" s="50"/>
    </row>
    <row r="77" spans="1:5" s="124" customFormat="1" ht="12" customHeight="1">
      <c r="A77" s="10" t="s">
        <v>222</v>
      </c>
      <c r="B77" s="126" t="s">
        <v>202</v>
      </c>
      <c r="C77" s="183"/>
      <c r="D77" s="116"/>
      <c r="E77" s="50"/>
    </row>
    <row r="78" spans="1:5" s="124" customFormat="1" ht="12" customHeight="1" thickBot="1">
      <c r="A78" s="12" t="s">
        <v>223</v>
      </c>
      <c r="B78" s="55" t="s">
        <v>203</v>
      </c>
      <c r="C78" s="183"/>
      <c r="D78" s="116"/>
      <c r="E78" s="50"/>
    </row>
    <row r="79" spans="1:5" s="124" customFormat="1" ht="12" customHeight="1" thickBot="1">
      <c r="A79" s="148" t="s">
        <v>204</v>
      </c>
      <c r="B79" s="53" t="s">
        <v>224</v>
      </c>
      <c r="C79" s="177">
        <f>SUM(C80:C83)</f>
        <v>0</v>
      </c>
      <c r="D79" s="112">
        <f>SUM(D80:D83)</f>
        <v>0</v>
      </c>
      <c r="E79" s="46">
        <f>SUM(E80:E83)</f>
        <v>0</v>
      </c>
    </row>
    <row r="80" spans="1:5" s="124" customFormat="1" ht="12" customHeight="1">
      <c r="A80" s="128" t="s">
        <v>205</v>
      </c>
      <c r="B80" s="125" t="s">
        <v>206</v>
      </c>
      <c r="C80" s="183"/>
      <c r="D80" s="116"/>
      <c r="E80" s="50"/>
    </row>
    <row r="81" spans="1:5" s="124" customFormat="1" ht="12" customHeight="1">
      <c r="A81" s="129" t="s">
        <v>207</v>
      </c>
      <c r="B81" s="126" t="s">
        <v>208</v>
      </c>
      <c r="C81" s="183"/>
      <c r="D81" s="116"/>
      <c r="E81" s="50"/>
    </row>
    <row r="82" spans="1:5" s="124" customFormat="1" ht="12" customHeight="1">
      <c r="A82" s="129" t="s">
        <v>209</v>
      </c>
      <c r="B82" s="126" t="s">
        <v>210</v>
      </c>
      <c r="C82" s="183"/>
      <c r="D82" s="116"/>
      <c r="E82" s="50"/>
    </row>
    <row r="83" spans="1:5" s="124" customFormat="1" ht="12" customHeight="1" thickBot="1">
      <c r="A83" s="130" t="s">
        <v>211</v>
      </c>
      <c r="B83" s="55" t="s">
        <v>212</v>
      </c>
      <c r="C83" s="183"/>
      <c r="D83" s="116"/>
      <c r="E83" s="50"/>
    </row>
    <row r="84" spans="1:5" s="124" customFormat="1" ht="12" customHeight="1" thickBot="1">
      <c r="A84" s="148" t="s">
        <v>213</v>
      </c>
      <c r="B84" s="53" t="s">
        <v>329</v>
      </c>
      <c r="C84" s="186"/>
      <c r="D84" s="150"/>
      <c r="E84" s="151"/>
    </row>
    <row r="85" spans="1:5" s="124" customFormat="1" ht="13.5" customHeight="1" thickBot="1">
      <c r="A85" s="148" t="s">
        <v>215</v>
      </c>
      <c r="B85" s="53" t="s">
        <v>214</v>
      </c>
      <c r="C85" s="186"/>
      <c r="D85" s="150"/>
      <c r="E85" s="151"/>
    </row>
    <row r="86" spans="1:5" s="124" customFormat="1" ht="15.75" customHeight="1" thickBot="1">
      <c r="A86" s="148" t="s">
        <v>227</v>
      </c>
      <c r="B86" s="131" t="s">
        <v>332</v>
      </c>
      <c r="C86" s="181">
        <f>+C63+C67+C72+C75+C79+C85+C84</f>
        <v>0</v>
      </c>
      <c r="D86" s="118">
        <f>+D63+D67+D72+D75+D79+D85+D84</f>
        <v>0</v>
      </c>
      <c r="E86" s="143">
        <f>+E63+E67+E72+E75+E79+E85+E84</f>
        <v>0</v>
      </c>
    </row>
    <row r="87" spans="1:5" s="124" customFormat="1" ht="16.5" customHeight="1" thickBot="1">
      <c r="A87" s="149" t="s">
        <v>331</v>
      </c>
      <c r="B87" s="132" t="s">
        <v>333</v>
      </c>
      <c r="C87" s="181">
        <f>+C62+C86</f>
        <v>0</v>
      </c>
      <c r="D87" s="118">
        <f>+D62+D86</f>
        <v>0</v>
      </c>
      <c r="E87" s="143">
        <f>+E62+E86</f>
        <v>0</v>
      </c>
    </row>
    <row r="88" spans="1:5" s="124" customFormat="1" ht="83.25" customHeight="1">
      <c r="A88" s="1"/>
      <c r="B88" s="2"/>
      <c r="C88" s="64"/>
      <c r="D88" s="64"/>
      <c r="E88" s="64"/>
    </row>
    <row r="89" spans="1:5" ht="16.5" customHeight="1">
      <c r="A89" s="219" t="s">
        <v>31</v>
      </c>
      <c r="B89" s="219"/>
      <c r="C89" s="219"/>
      <c r="D89" s="219"/>
      <c r="E89" s="219"/>
    </row>
    <row r="90" spans="1:5" s="133" customFormat="1" ht="16.5" customHeight="1" thickBot="1">
      <c r="A90" s="221" t="s">
        <v>355</v>
      </c>
      <c r="B90" s="221"/>
      <c r="C90" s="224" t="s">
        <v>370</v>
      </c>
      <c r="D90" s="224"/>
      <c r="E90" s="224"/>
    </row>
    <row r="91" spans="1:5" ht="37.5" customHeight="1" thickBot="1">
      <c r="A91" s="19" t="s">
        <v>39</v>
      </c>
      <c r="B91" s="20" t="s">
        <v>32</v>
      </c>
      <c r="C91" s="174" t="s">
        <v>371</v>
      </c>
      <c r="D91" s="26" t="str">
        <f>+D3</f>
        <v>Javasolt módosítás</v>
      </c>
      <c r="E91" s="26" t="str">
        <f>+E3</f>
        <v>Módosított előirányzat</v>
      </c>
    </row>
    <row r="92" spans="1:5" s="123" customFormat="1" ht="12" customHeight="1" thickBot="1">
      <c r="A92" s="23">
        <v>1</v>
      </c>
      <c r="B92" s="24">
        <v>2</v>
      </c>
      <c r="C92" s="25">
        <v>3</v>
      </c>
      <c r="D92" s="25">
        <v>4</v>
      </c>
      <c r="E92" s="25">
        <v>5</v>
      </c>
    </row>
    <row r="93" spans="1:5" ht="12" customHeight="1" thickBot="1">
      <c r="A93" s="18" t="s">
        <v>3</v>
      </c>
      <c r="B93" s="22" t="s">
        <v>291</v>
      </c>
      <c r="C93" s="57"/>
      <c r="D93" s="57"/>
      <c r="E93" s="57"/>
    </row>
    <row r="94" spans="1:5" ht="12" customHeight="1">
      <c r="A94" s="13" t="s">
        <v>51</v>
      </c>
      <c r="B94" s="6" t="s">
        <v>33</v>
      </c>
      <c r="C94" s="59"/>
      <c r="D94" s="59"/>
      <c r="E94" s="59"/>
    </row>
    <row r="95" spans="1:5" ht="12" customHeight="1">
      <c r="A95" s="10" t="s">
        <v>52</v>
      </c>
      <c r="B95" s="4" t="s">
        <v>93</v>
      </c>
      <c r="C95" s="60"/>
      <c r="D95" s="60"/>
      <c r="E95" s="60"/>
    </row>
    <row r="96" spans="1:5" ht="12" customHeight="1">
      <c r="A96" s="10" t="s">
        <v>53</v>
      </c>
      <c r="B96" s="4" t="s">
        <v>70</v>
      </c>
      <c r="C96" s="62"/>
      <c r="D96" s="62"/>
      <c r="E96" s="62"/>
    </row>
    <row r="97" spans="1:5" ht="12" customHeight="1">
      <c r="A97" s="10" t="s">
        <v>54</v>
      </c>
      <c r="B97" s="7" t="s">
        <v>94</v>
      </c>
      <c r="C97" s="62"/>
      <c r="D97" s="62"/>
      <c r="E97" s="62"/>
    </row>
    <row r="98" spans="1:5" ht="12" customHeight="1">
      <c r="A98" s="10" t="s">
        <v>62</v>
      </c>
      <c r="B98" s="15" t="s">
        <v>95</v>
      </c>
      <c r="C98" s="62"/>
      <c r="D98" s="62"/>
      <c r="E98" s="62"/>
    </row>
    <row r="99" spans="1:5" ht="12" customHeight="1">
      <c r="A99" s="10" t="s">
        <v>55</v>
      </c>
      <c r="B99" s="4" t="s">
        <v>296</v>
      </c>
      <c r="C99" s="62"/>
      <c r="D99" s="62"/>
      <c r="E99" s="62"/>
    </row>
    <row r="100" spans="1:5" ht="12" customHeight="1">
      <c r="A100" s="10" t="s">
        <v>56</v>
      </c>
      <c r="B100" s="39" t="s">
        <v>295</v>
      </c>
      <c r="C100" s="62"/>
      <c r="D100" s="62"/>
      <c r="E100" s="62"/>
    </row>
    <row r="101" spans="1:5" ht="12" customHeight="1">
      <c r="A101" s="10" t="s">
        <v>63</v>
      </c>
      <c r="B101" s="39" t="s">
        <v>294</v>
      </c>
      <c r="C101" s="62"/>
      <c r="D101" s="62"/>
      <c r="E101" s="62"/>
    </row>
    <row r="102" spans="1:5" ht="12" customHeight="1">
      <c r="A102" s="10" t="s">
        <v>64</v>
      </c>
      <c r="B102" s="37" t="s">
        <v>230</v>
      </c>
      <c r="C102" s="62"/>
      <c r="D102" s="62"/>
      <c r="E102" s="62"/>
    </row>
    <row r="103" spans="1:5" ht="12" customHeight="1">
      <c r="A103" s="10" t="s">
        <v>65</v>
      </c>
      <c r="B103" s="38" t="s">
        <v>231</v>
      </c>
      <c r="C103" s="62"/>
      <c r="D103" s="62"/>
      <c r="E103" s="62"/>
    </row>
    <row r="104" spans="1:5" ht="12" customHeight="1">
      <c r="A104" s="10" t="s">
        <v>66</v>
      </c>
      <c r="B104" s="38" t="s">
        <v>232</v>
      </c>
      <c r="C104" s="62"/>
      <c r="D104" s="62"/>
      <c r="E104" s="62"/>
    </row>
    <row r="105" spans="1:5" ht="12" customHeight="1">
      <c r="A105" s="10" t="s">
        <v>68</v>
      </c>
      <c r="B105" s="37" t="s">
        <v>233</v>
      </c>
      <c r="C105" s="62"/>
      <c r="D105" s="62"/>
      <c r="E105" s="62"/>
    </row>
    <row r="106" spans="1:5" ht="12" customHeight="1">
      <c r="A106" s="10" t="s">
        <v>96</v>
      </c>
      <c r="B106" s="37" t="s">
        <v>234</v>
      </c>
      <c r="C106" s="62"/>
      <c r="D106" s="62"/>
      <c r="E106" s="62"/>
    </row>
    <row r="107" spans="1:5" ht="12" customHeight="1">
      <c r="A107" s="10" t="s">
        <v>228</v>
      </c>
      <c r="B107" s="38" t="s">
        <v>235</v>
      </c>
      <c r="C107" s="62"/>
      <c r="D107" s="62"/>
      <c r="E107" s="62"/>
    </row>
    <row r="108" spans="1:5" ht="12" customHeight="1">
      <c r="A108" s="9" t="s">
        <v>229</v>
      </c>
      <c r="B108" s="39" t="s">
        <v>236</v>
      </c>
      <c r="C108" s="62"/>
      <c r="D108" s="62"/>
      <c r="E108" s="62"/>
    </row>
    <row r="109" spans="1:5" ht="12" customHeight="1">
      <c r="A109" s="10" t="s">
        <v>292</v>
      </c>
      <c r="B109" s="39" t="s">
        <v>237</v>
      </c>
      <c r="C109" s="62"/>
      <c r="D109" s="62"/>
      <c r="E109" s="62"/>
    </row>
    <row r="110" spans="1:5" ht="12" customHeight="1">
      <c r="A110" s="12" t="s">
        <v>293</v>
      </c>
      <c r="B110" s="39" t="s">
        <v>238</v>
      </c>
      <c r="C110" s="62"/>
      <c r="D110" s="62"/>
      <c r="E110" s="62"/>
    </row>
    <row r="111" spans="1:5" ht="12" customHeight="1">
      <c r="A111" s="10" t="s">
        <v>297</v>
      </c>
      <c r="B111" s="7" t="s">
        <v>34</v>
      </c>
      <c r="C111" s="60"/>
      <c r="D111" s="60"/>
      <c r="E111" s="60"/>
    </row>
    <row r="112" spans="1:5" ht="12" customHeight="1">
      <c r="A112" s="10" t="s">
        <v>298</v>
      </c>
      <c r="B112" s="4" t="s">
        <v>300</v>
      </c>
      <c r="C112" s="60"/>
      <c r="D112" s="60"/>
      <c r="E112" s="60"/>
    </row>
    <row r="113" spans="1:5" ht="12" customHeight="1" thickBot="1">
      <c r="A113" s="14" t="s">
        <v>299</v>
      </c>
      <c r="B113" s="156" t="s">
        <v>301</v>
      </c>
      <c r="C113" s="65"/>
      <c r="D113" s="65"/>
      <c r="E113" s="65"/>
    </row>
    <row r="114" spans="1:5" ht="12" customHeight="1" thickBot="1">
      <c r="A114" s="153" t="s">
        <v>4</v>
      </c>
      <c r="B114" s="154" t="s">
        <v>239</v>
      </c>
      <c r="C114" s="155"/>
      <c r="D114" s="155">
        <f>+D115+D117+D119</f>
        <v>0</v>
      </c>
      <c r="E114" s="155"/>
    </row>
    <row r="115" spans="1:5" ht="12" customHeight="1">
      <c r="A115" s="11" t="s">
        <v>57</v>
      </c>
      <c r="B115" s="4" t="s">
        <v>108</v>
      </c>
      <c r="C115" s="61"/>
      <c r="D115" s="61"/>
      <c r="E115" s="61"/>
    </row>
    <row r="116" spans="1:5" ht="12" customHeight="1">
      <c r="A116" s="11" t="s">
        <v>58</v>
      </c>
      <c r="B116" s="8" t="s">
        <v>243</v>
      </c>
      <c r="C116" s="61"/>
      <c r="D116" s="61"/>
      <c r="E116" s="61"/>
    </row>
    <row r="117" spans="1:5" ht="12" customHeight="1">
      <c r="A117" s="11" t="s">
        <v>59</v>
      </c>
      <c r="B117" s="8" t="s">
        <v>97</v>
      </c>
      <c r="C117" s="60"/>
      <c r="D117" s="60"/>
      <c r="E117" s="60"/>
    </row>
    <row r="118" spans="1:5" ht="12" customHeight="1">
      <c r="A118" s="11" t="s">
        <v>60</v>
      </c>
      <c r="B118" s="8" t="s">
        <v>244</v>
      </c>
      <c r="C118" s="47"/>
      <c r="D118" s="47"/>
      <c r="E118" s="47"/>
    </row>
    <row r="119" spans="1:5" ht="12" customHeight="1">
      <c r="A119" s="11" t="s">
        <v>61</v>
      </c>
      <c r="B119" s="55" t="s">
        <v>110</v>
      </c>
      <c r="C119" s="47"/>
      <c r="D119" s="47"/>
      <c r="E119" s="47"/>
    </row>
    <row r="120" spans="1:5" ht="12" customHeight="1">
      <c r="A120" s="11" t="s">
        <v>67</v>
      </c>
      <c r="B120" s="54" t="s">
        <v>284</v>
      </c>
      <c r="C120" s="47"/>
      <c r="D120" s="47"/>
      <c r="E120" s="47"/>
    </row>
    <row r="121" spans="1:5" ht="12" customHeight="1">
      <c r="A121" s="11" t="s">
        <v>69</v>
      </c>
      <c r="B121" s="121" t="s">
        <v>249</v>
      </c>
      <c r="C121" s="47"/>
      <c r="D121" s="47"/>
      <c r="E121" s="47"/>
    </row>
    <row r="122" spans="1:5" ht="15.75">
      <c r="A122" s="11" t="s">
        <v>98</v>
      </c>
      <c r="B122" s="38" t="s">
        <v>232</v>
      </c>
      <c r="C122" s="47"/>
      <c r="D122" s="47"/>
      <c r="E122" s="47"/>
    </row>
    <row r="123" spans="1:5" ht="12" customHeight="1">
      <c r="A123" s="11" t="s">
        <v>99</v>
      </c>
      <c r="B123" s="38" t="s">
        <v>248</v>
      </c>
      <c r="C123" s="47"/>
      <c r="D123" s="47"/>
      <c r="E123" s="47"/>
    </row>
    <row r="124" spans="1:5" ht="12" customHeight="1">
      <c r="A124" s="11" t="s">
        <v>100</v>
      </c>
      <c r="B124" s="38" t="s">
        <v>247</v>
      </c>
      <c r="C124" s="47"/>
      <c r="D124" s="47"/>
      <c r="E124" s="47"/>
    </row>
    <row r="125" spans="1:5" ht="12" customHeight="1">
      <c r="A125" s="11" t="s">
        <v>240</v>
      </c>
      <c r="B125" s="38" t="s">
        <v>235</v>
      </c>
      <c r="C125" s="47"/>
      <c r="D125" s="47"/>
      <c r="E125" s="47"/>
    </row>
    <row r="126" spans="1:5" ht="12" customHeight="1">
      <c r="A126" s="11" t="s">
        <v>241</v>
      </c>
      <c r="B126" s="38" t="s">
        <v>246</v>
      </c>
      <c r="C126" s="47"/>
      <c r="D126" s="47"/>
      <c r="E126" s="47"/>
    </row>
    <row r="127" spans="1:5" ht="16.5" thickBot="1">
      <c r="A127" s="9" t="s">
        <v>242</v>
      </c>
      <c r="B127" s="38" t="s">
        <v>245</v>
      </c>
      <c r="C127" s="49"/>
      <c r="D127" s="49"/>
      <c r="E127" s="49"/>
    </row>
    <row r="128" spans="1:5" ht="12" customHeight="1" thickBot="1">
      <c r="A128" s="16" t="s">
        <v>5</v>
      </c>
      <c r="B128" s="34" t="s">
        <v>302</v>
      </c>
      <c r="C128" s="58">
        <f>+C93+C114</f>
        <v>0</v>
      </c>
      <c r="D128" s="58"/>
      <c r="E128" s="58">
        <f>+E93+E114</f>
        <v>0</v>
      </c>
    </row>
    <row r="129" spans="1:5" ht="12" customHeight="1" thickBot="1">
      <c r="A129" s="16" t="s">
        <v>6</v>
      </c>
      <c r="B129" s="34" t="s">
        <v>303</v>
      </c>
      <c r="C129" s="58">
        <f>+C130+C131+C132</f>
        <v>0</v>
      </c>
      <c r="D129" s="58">
        <f>+D130+D131+D132</f>
        <v>0</v>
      </c>
      <c r="E129" s="58">
        <f>+E130+E131+E132</f>
        <v>0</v>
      </c>
    </row>
    <row r="130" spans="1:5" ht="12" customHeight="1">
      <c r="A130" s="11" t="s">
        <v>145</v>
      </c>
      <c r="B130" s="8" t="s">
        <v>310</v>
      </c>
      <c r="C130" s="47"/>
      <c r="D130" s="47"/>
      <c r="E130" s="47"/>
    </row>
    <row r="131" spans="1:5" ht="12" customHeight="1">
      <c r="A131" s="11" t="s">
        <v>146</v>
      </c>
      <c r="B131" s="8" t="s">
        <v>311</v>
      </c>
      <c r="C131" s="47"/>
      <c r="D131" s="47"/>
      <c r="E131" s="47"/>
    </row>
    <row r="132" spans="1:5" ht="12" customHeight="1" thickBot="1">
      <c r="A132" s="9" t="s">
        <v>147</v>
      </c>
      <c r="B132" s="8" t="s">
        <v>312</v>
      </c>
      <c r="C132" s="47"/>
      <c r="D132" s="47"/>
      <c r="E132" s="47"/>
    </row>
    <row r="133" spans="1:5" ht="12" customHeight="1" thickBot="1">
      <c r="A133" s="16" t="s">
        <v>7</v>
      </c>
      <c r="B133" s="34" t="s">
        <v>304</v>
      </c>
      <c r="C133" s="58">
        <f>SUM(C134:C139)</f>
        <v>0</v>
      </c>
      <c r="D133" s="58">
        <f>SUM(D134:D139)</f>
        <v>0</v>
      </c>
      <c r="E133" s="58">
        <f>SUM(E134:E139)</f>
        <v>0</v>
      </c>
    </row>
    <row r="134" spans="1:5" ht="12" customHeight="1">
      <c r="A134" s="11" t="s">
        <v>44</v>
      </c>
      <c r="B134" s="5" t="s">
        <v>313</v>
      </c>
      <c r="C134" s="47"/>
      <c r="D134" s="47"/>
      <c r="E134" s="47"/>
    </row>
    <row r="135" spans="1:5" ht="12" customHeight="1">
      <c r="A135" s="11" t="s">
        <v>45</v>
      </c>
      <c r="B135" s="5" t="s">
        <v>305</v>
      </c>
      <c r="C135" s="47"/>
      <c r="D135" s="47"/>
      <c r="E135" s="47"/>
    </row>
    <row r="136" spans="1:5" ht="12" customHeight="1">
      <c r="A136" s="11" t="s">
        <v>46</v>
      </c>
      <c r="B136" s="5" t="s">
        <v>306</v>
      </c>
      <c r="C136" s="47"/>
      <c r="D136" s="47"/>
      <c r="E136" s="47"/>
    </row>
    <row r="137" spans="1:5" ht="12" customHeight="1">
      <c r="A137" s="11" t="s">
        <v>85</v>
      </c>
      <c r="B137" s="5" t="s">
        <v>307</v>
      </c>
      <c r="C137" s="47"/>
      <c r="D137" s="47"/>
      <c r="E137" s="47"/>
    </row>
    <row r="138" spans="1:5" ht="12" customHeight="1">
      <c r="A138" s="11" t="s">
        <v>86</v>
      </c>
      <c r="B138" s="5" t="s">
        <v>308</v>
      </c>
      <c r="C138" s="47"/>
      <c r="D138" s="47"/>
      <c r="E138" s="47"/>
    </row>
    <row r="139" spans="1:5" ht="12" customHeight="1" thickBot="1">
      <c r="A139" s="9" t="s">
        <v>87</v>
      </c>
      <c r="B139" s="5" t="s">
        <v>309</v>
      </c>
      <c r="C139" s="47"/>
      <c r="D139" s="47"/>
      <c r="E139" s="47"/>
    </row>
    <row r="140" spans="1:5" ht="12" customHeight="1" thickBot="1">
      <c r="A140" s="16" t="s">
        <v>8</v>
      </c>
      <c r="B140" s="34" t="s">
        <v>317</v>
      </c>
      <c r="C140" s="63">
        <f>+C141+C142+C143+C144</f>
        <v>0</v>
      </c>
      <c r="D140" s="63">
        <f>+D141+D142+D143+D144</f>
        <v>0</v>
      </c>
      <c r="E140" s="63">
        <f>+E141+E142+E143+E144</f>
        <v>0</v>
      </c>
    </row>
    <row r="141" spans="1:5" ht="12" customHeight="1">
      <c r="A141" s="11" t="s">
        <v>47</v>
      </c>
      <c r="B141" s="5" t="s">
        <v>250</v>
      </c>
      <c r="C141" s="47"/>
      <c r="D141" s="47"/>
      <c r="E141" s="47"/>
    </row>
    <row r="142" spans="1:5" ht="12" customHeight="1">
      <c r="A142" s="11" t="s">
        <v>48</v>
      </c>
      <c r="B142" s="5" t="s">
        <v>251</v>
      </c>
      <c r="C142" s="47"/>
      <c r="D142" s="47"/>
      <c r="E142" s="47"/>
    </row>
    <row r="143" spans="1:5" ht="12" customHeight="1">
      <c r="A143" s="11" t="s">
        <v>165</v>
      </c>
      <c r="B143" s="5" t="s">
        <v>318</v>
      </c>
      <c r="C143" s="47"/>
      <c r="D143" s="47"/>
      <c r="E143" s="47"/>
    </row>
    <row r="144" spans="1:5" ht="12" customHeight="1" thickBot="1">
      <c r="A144" s="9" t="s">
        <v>166</v>
      </c>
      <c r="B144" s="3" t="s">
        <v>270</v>
      </c>
      <c r="C144" s="47"/>
      <c r="D144" s="47"/>
      <c r="E144" s="47"/>
    </row>
    <row r="145" spans="1:5" ht="12" customHeight="1" thickBot="1">
      <c r="A145" s="16" t="s">
        <v>9</v>
      </c>
      <c r="B145" s="34" t="s">
        <v>319</v>
      </c>
      <c r="C145" s="66">
        <f>SUM(C146:C150)</f>
        <v>0</v>
      </c>
      <c r="D145" s="66">
        <f>SUM(D146:D150)</f>
        <v>0</v>
      </c>
      <c r="E145" s="66">
        <f>SUM(E146:E150)</f>
        <v>0</v>
      </c>
    </row>
    <row r="146" spans="1:5" ht="12" customHeight="1">
      <c r="A146" s="11" t="s">
        <v>49</v>
      </c>
      <c r="B146" s="5" t="s">
        <v>314</v>
      </c>
      <c r="C146" s="47"/>
      <c r="D146" s="47"/>
      <c r="E146" s="47"/>
    </row>
    <row r="147" spans="1:5" ht="12" customHeight="1">
      <c r="A147" s="11" t="s">
        <v>50</v>
      </c>
      <c r="B147" s="5" t="s">
        <v>321</v>
      </c>
      <c r="C147" s="47"/>
      <c r="D147" s="47"/>
      <c r="E147" s="47"/>
    </row>
    <row r="148" spans="1:5" ht="12" customHeight="1">
      <c r="A148" s="11" t="s">
        <v>177</v>
      </c>
      <c r="B148" s="5" t="s">
        <v>316</v>
      </c>
      <c r="C148" s="47"/>
      <c r="D148" s="47"/>
      <c r="E148" s="47"/>
    </row>
    <row r="149" spans="1:5" ht="12" customHeight="1">
      <c r="A149" s="11" t="s">
        <v>178</v>
      </c>
      <c r="B149" s="5" t="s">
        <v>322</v>
      </c>
      <c r="C149" s="47"/>
      <c r="D149" s="47"/>
      <c r="E149" s="47"/>
    </row>
    <row r="150" spans="1:5" ht="12" customHeight="1" thickBot="1">
      <c r="A150" s="11" t="s">
        <v>320</v>
      </c>
      <c r="B150" s="5" t="s">
        <v>323</v>
      </c>
      <c r="C150" s="47"/>
      <c r="D150" s="47"/>
      <c r="E150" s="47"/>
    </row>
    <row r="151" spans="1:5" ht="12" customHeight="1" thickBot="1">
      <c r="A151" s="16" t="s">
        <v>10</v>
      </c>
      <c r="B151" s="34" t="s">
        <v>324</v>
      </c>
      <c r="C151" s="157"/>
      <c r="D151" s="157"/>
      <c r="E151" s="157"/>
    </row>
    <row r="152" spans="1:5" ht="12" customHeight="1" thickBot="1">
      <c r="A152" s="16" t="s">
        <v>11</v>
      </c>
      <c r="B152" s="34" t="s">
        <v>325</v>
      </c>
      <c r="C152" s="157"/>
      <c r="D152" s="157"/>
      <c r="E152" s="157"/>
    </row>
    <row r="153" spans="1:11" ht="15" customHeight="1" thickBot="1">
      <c r="A153" s="16" t="s">
        <v>12</v>
      </c>
      <c r="B153" s="34" t="s">
        <v>327</v>
      </c>
      <c r="C153" s="134">
        <f>+C129+C133+C140+C145+C151+C152</f>
        <v>0</v>
      </c>
      <c r="D153" s="134">
        <f>+D129+D133+D140+D145+D151+D152</f>
        <v>0</v>
      </c>
      <c r="E153" s="134">
        <f>+E129+E133+E140+E145+E151+E152</f>
        <v>0</v>
      </c>
      <c r="H153" s="135"/>
      <c r="I153" s="136"/>
      <c r="J153" s="136"/>
      <c r="K153" s="136"/>
    </row>
    <row r="154" spans="1:5" s="124" customFormat="1" ht="12.75" customHeight="1" thickBot="1">
      <c r="A154" s="56" t="s">
        <v>13</v>
      </c>
      <c r="B154" s="105" t="s">
        <v>326</v>
      </c>
      <c r="C154" s="134">
        <f>+C128+C153</f>
        <v>0</v>
      </c>
      <c r="D154" s="134"/>
      <c r="E154" s="134">
        <f>+E128+E153</f>
        <v>0</v>
      </c>
    </row>
    <row r="155" ht="7.5" customHeight="1"/>
    <row r="156" spans="1:5" ht="15.75">
      <c r="A156" s="222" t="s">
        <v>252</v>
      </c>
      <c r="B156" s="222"/>
      <c r="C156" s="222"/>
      <c r="D156" s="222"/>
      <c r="E156" s="222"/>
    </row>
    <row r="157" spans="1:5" ht="15" customHeight="1" thickBot="1">
      <c r="A157" s="220" t="s">
        <v>357</v>
      </c>
      <c r="B157" s="220"/>
      <c r="C157" s="223" t="s">
        <v>370</v>
      </c>
      <c r="D157" s="223"/>
      <c r="E157" s="223"/>
    </row>
    <row r="158" spans="1:6" ht="13.5" customHeight="1" thickBot="1">
      <c r="A158" s="16">
        <v>1</v>
      </c>
      <c r="B158" s="21" t="s">
        <v>328</v>
      </c>
      <c r="C158" s="58">
        <f>+C62-C128</f>
        <v>0</v>
      </c>
      <c r="D158" s="58">
        <f>+D62-D128</f>
        <v>0</v>
      </c>
      <c r="E158" s="58">
        <f>+E62-E128</f>
        <v>0</v>
      </c>
      <c r="F158" s="137"/>
    </row>
    <row r="159" spans="1:5" ht="27.75" customHeight="1" thickBot="1">
      <c r="A159" s="16" t="s">
        <v>4</v>
      </c>
      <c r="B159" s="21" t="s">
        <v>334</v>
      </c>
      <c r="C159" s="58">
        <f>+C86-C153</f>
        <v>0</v>
      </c>
      <c r="D159" s="58">
        <f>+D86-D153</f>
        <v>0</v>
      </c>
      <c r="E159" s="58">
        <f>+E86-E153</f>
        <v>0</v>
      </c>
    </row>
  </sheetData>
  <sheetProtection/>
  <mergeCells count="9">
    <mergeCell ref="A156:E156"/>
    <mergeCell ref="A157:B157"/>
    <mergeCell ref="C2:E2"/>
    <mergeCell ref="C90:E90"/>
    <mergeCell ref="C157:E157"/>
    <mergeCell ref="A1:E1"/>
    <mergeCell ref="A2:B2"/>
    <mergeCell ref="A89:E89"/>
    <mergeCell ref="A90:B90"/>
  </mergeCells>
  <printOptions horizontalCentered="1"/>
  <pageMargins left="0.29" right="0.28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 xml:space="preserve">&amp;C&amp;"Times New Roman CE,Félkövér"&amp;12
Mórágy Község Önkormányzat
2021. ÉVI KÖLTSÉGVETÉS
ÖNKÉNT VÁLLALT FELADATAINAK MÉRLEGE
&amp;R&amp;"Times New Roman CE,Félkövér dőlt"&amp;11 1. melléklet </oddHeader>
  </headerFooter>
  <rowBreaks count="1" manualBreakCount="1">
    <brk id="87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view="pageLayout" zoomScaleSheetLayoutView="100" workbookViewId="0" topLeftCell="A1">
      <selection activeCell="B10" sqref="B10"/>
    </sheetView>
  </sheetViews>
  <sheetFormatPr defaultColWidth="9.00390625" defaultRowHeight="12.75"/>
  <cols>
    <col min="1" max="1" width="9.50390625" style="106" customWidth="1"/>
    <col min="2" max="2" width="91.625" style="106" customWidth="1"/>
    <col min="3" max="5" width="21.625" style="107" customWidth="1"/>
    <col min="6" max="6" width="9.00390625" style="122" customWidth="1"/>
    <col min="7" max="16384" width="9.375" style="122" customWidth="1"/>
  </cols>
  <sheetData>
    <row r="1" spans="1:5" ht="15.75" customHeight="1">
      <c r="A1" s="219" t="s">
        <v>1</v>
      </c>
      <c r="B1" s="219"/>
      <c r="C1" s="219"/>
      <c r="D1" s="219"/>
      <c r="E1" s="219"/>
    </row>
    <row r="2" spans="1:5" ht="15.75" customHeight="1" thickBot="1">
      <c r="A2" s="220" t="s">
        <v>354</v>
      </c>
      <c r="B2" s="220"/>
      <c r="C2" s="223" t="s">
        <v>365</v>
      </c>
      <c r="D2" s="223"/>
      <c r="E2" s="223"/>
    </row>
    <row r="3" spans="1:5" ht="37.5" customHeight="1" thickBot="1">
      <c r="A3" s="19" t="s">
        <v>39</v>
      </c>
      <c r="B3" s="20" t="s">
        <v>2</v>
      </c>
      <c r="C3" s="174" t="s">
        <v>371</v>
      </c>
      <c r="D3" s="20" t="s">
        <v>356</v>
      </c>
      <c r="E3" s="42" t="s">
        <v>353</v>
      </c>
    </row>
    <row r="4" spans="1:5" s="123" customFormat="1" ht="12" customHeight="1" thickBot="1">
      <c r="A4" s="119">
        <v>1</v>
      </c>
      <c r="B4" s="120">
        <v>2</v>
      </c>
      <c r="C4" s="175">
        <v>3</v>
      </c>
      <c r="D4" s="120">
        <v>4</v>
      </c>
      <c r="E4" s="173">
        <v>5</v>
      </c>
    </row>
    <row r="5" spans="1:5" s="124" customFormat="1" ht="12" customHeight="1" thickBot="1">
      <c r="A5" s="16" t="s">
        <v>3</v>
      </c>
      <c r="B5" s="17" t="s">
        <v>129</v>
      </c>
      <c r="C5" s="177"/>
      <c r="D5" s="112"/>
      <c r="E5" s="46"/>
    </row>
    <row r="6" spans="1:5" s="124" customFormat="1" ht="12" customHeight="1">
      <c r="A6" s="11" t="s">
        <v>51</v>
      </c>
      <c r="B6" s="125" t="s">
        <v>130</v>
      </c>
      <c r="C6" s="178"/>
      <c r="D6" s="114"/>
      <c r="E6" s="48">
        <f aca="true" t="shared" si="0" ref="E6:E11">SUM(C6:D6)</f>
        <v>0</v>
      </c>
    </row>
    <row r="7" spans="1:5" s="124" customFormat="1" ht="12" customHeight="1">
      <c r="A7" s="10" t="s">
        <v>52</v>
      </c>
      <c r="B7" s="126" t="s">
        <v>131</v>
      </c>
      <c r="C7" s="179"/>
      <c r="D7" s="113"/>
      <c r="E7" s="47">
        <f t="shared" si="0"/>
        <v>0</v>
      </c>
    </row>
    <row r="8" spans="1:5" s="124" customFormat="1" ht="12" customHeight="1">
      <c r="A8" s="10" t="s">
        <v>53</v>
      </c>
      <c r="B8" s="126" t="s">
        <v>132</v>
      </c>
      <c r="C8" s="179"/>
      <c r="D8" s="113"/>
      <c r="E8" s="47"/>
    </row>
    <row r="9" spans="1:5" s="124" customFormat="1" ht="12" customHeight="1">
      <c r="A9" s="10" t="s">
        <v>54</v>
      </c>
      <c r="B9" s="126" t="s">
        <v>133</v>
      </c>
      <c r="C9" s="179"/>
      <c r="D9" s="113"/>
      <c r="E9" s="47">
        <f t="shared" si="0"/>
        <v>0</v>
      </c>
    </row>
    <row r="10" spans="1:5" s="124" customFormat="1" ht="12" customHeight="1">
      <c r="A10" s="10" t="s">
        <v>71</v>
      </c>
      <c r="B10" s="54" t="s">
        <v>286</v>
      </c>
      <c r="C10" s="179"/>
      <c r="D10" s="113"/>
      <c r="E10" s="47">
        <f t="shared" si="0"/>
        <v>0</v>
      </c>
    </row>
    <row r="11" spans="1:5" s="124" customFormat="1" ht="12" customHeight="1" thickBot="1">
      <c r="A11" s="12" t="s">
        <v>55</v>
      </c>
      <c r="B11" s="55" t="s">
        <v>287</v>
      </c>
      <c r="C11" s="179"/>
      <c r="D11" s="113"/>
      <c r="E11" s="47">
        <f t="shared" si="0"/>
        <v>0</v>
      </c>
    </row>
    <row r="12" spans="1:5" s="124" customFormat="1" ht="12" customHeight="1" thickBot="1">
      <c r="A12" s="16" t="s">
        <v>4</v>
      </c>
      <c r="B12" s="53" t="s">
        <v>134</v>
      </c>
      <c r="C12" s="177"/>
      <c r="D12" s="112">
        <f>+D13+D14+D15+D16+D17</f>
        <v>0</v>
      </c>
      <c r="E12" s="46"/>
    </row>
    <row r="13" spans="1:5" s="124" customFormat="1" ht="12" customHeight="1">
      <c r="A13" s="11" t="s">
        <v>57</v>
      </c>
      <c r="B13" s="125" t="s">
        <v>135</v>
      </c>
      <c r="C13" s="178"/>
      <c r="D13" s="114"/>
      <c r="E13" s="48"/>
    </row>
    <row r="14" spans="1:5" s="124" customFormat="1" ht="12" customHeight="1">
      <c r="A14" s="10" t="s">
        <v>58</v>
      </c>
      <c r="B14" s="126" t="s">
        <v>136</v>
      </c>
      <c r="C14" s="179"/>
      <c r="D14" s="113"/>
      <c r="E14" s="47"/>
    </row>
    <row r="15" spans="1:5" s="124" customFormat="1" ht="12" customHeight="1">
      <c r="A15" s="10" t="s">
        <v>59</v>
      </c>
      <c r="B15" s="126" t="s">
        <v>278</v>
      </c>
      <c r="C15" s="179"/>
      <c r="D15" s="113"/>
      <c r="E15" s="47"/>
    </row>
    <row r="16" spans="1:5" s="124" customFormat="1" ht="12" customHeight="1">
      <c r="A16" s="10" t="s">
        <v>60</v>
      </c>
      <c r="B16" s="126" t="s">
        <v>279</v>
      </c>
      <c r="C16" s="179"/>
      <c r="D16" s="113"/>
      <c r="E16" s="47"/>
    </row>
    <row r="17" spans="1:5" s="124" customFormat="1" ht="12" customHeight="1">
      <c r="A17" s="10" t="s">
        <v>61</v>
      </c>
      <c r="B17" s="126" t="s">
        <v>137</v>
      </c>
      <c r="C17" s="179"/>
      <c r="D17" s="113"/>
      <c r="E17" s="47"/>
    </row>
    <row r="18" spans="1:5" s="124" customFormat="1" ht="12" customHeight="1" thickBot="1">
      <c r="A18" s="12" t="s">
        <v>67</v>
      </c>
      <c r="B18" s="55" t="s">
        <v>138</v>
      </c>
      <c r="C18" s="180"/>
      <c r="D18" s="115"/>
      <c r="E18" s="49"/>
    </row>
    <row r="19" spans="1:5" s="124" customFormat="1" ht="12" customHeight="1" thickBot="1">
      <c r="A19" s="16" t="s">
        <v>5</v>
      </c>
      <c r="B19" s="17" t="s">
        <v>139</v>
      </c>
      <c r="C19" s="177"/>
      <c r="D19" s="112"/>
      <c r="E19" s="46"/>
    </row>
    <row r="20" spans="1:5" s="124" customFormat="1" ht="12" customHeight="1">
      <c r="A20" s="11" t="s">
        <v>40</v>
      </c>
      <c r="B20" s="125" t="s">
        <v>140</v>
      </c>
      <c r="C20" s="178"/>
      <c r="D20" s="114"/>
      <c r="E20" s="48"/>
    </row>
    <row r="21" spans="1:5" s="124" customFormat="1" ht="12" customHeight="1">
      <c r="A21" s="10" t="s">
        <v>41</v>
      </c>
      <c r="B21" s="126" t="s">
        <v>141</v>
      </c>
      <c r="C21" s="179"/>
      <c r="D21" s="113"/>
      <c r="E21" s="47"/>
    </row>
    <row r="22" spans="1:5" s="124" customFormat="1" ht="12" customHeight="1">
      <c r="A22" s="10" t="s">
        <v>42</v>
      </c>
      <c r="B22" s="126" t="s">
        <v>280</v>
      </c>
      <c r="C22" s="179"/>
      <c r="D22" s="113"/>
      <c r="E22" s="47"/>
    </row>
    <row r="23" spans="1:5" s="124" customFormat="1" ht="12" customHeight="1">
      <c r="A23" s="10" t="s">
        <v>43</v>
      </c>
      <c r="B23" s="126" t="s">
        <v>281</v>
      </c>
      <c r="C23" s="179"/>
      <c r="D23" s="113"/>
      <c r="E23" s="47"/>
    </row>
    <row r="24" spans="1:5" s="124" customFormat="1" ht="12" customHeight="1">
      <c r="A24" s="10" t="s">
        <v>81</v>
      </c>
      <c r="B24" s="126" t="s">
        <v>142</v>
      </c>
      <c r="C24" s="179"/>
      <c r="D24" s="113"/>
      <c r="E24" s="47"/>
    </row>
    <row r="25" spans="1:5" s="124" customFormat="1" ht="12" customHeight="1" thickBot="1">
      <c r="A25" s="12" t="s">
        <v>82</v>
      </c>
      <c r="B25" s="127" t="s">
        <v>143</v>
      </c>
      <c r="C25" s="180"/>
      <c r="D25" s="115"/>
      <c r="E25" s="49"/>
    </row>
    <row r="26" spans="1:5" s="124" customFormat="1" ht="12" customHeight="1" thickBot="1">
      <c r="A26" s="16" t="s">
        <v>83</v>
      </c>
      <c r="B26" s="17" t="s">
        <v>144</v>
      </c>
      <c r="C26" s="181"/>
      <c r="D26" s="118"/>
      <c r="E26" s="143"/>
    </row>
    <row r="27" spans="1:5" s="124" customFormat="1" ht="12" customHeight="1">
      <c r="A27" s="11" t="s">
        <v>145</v>
      </c>
      <c r="B27" s="126" t="s">
        <v>368</v>
      </c>
      <c r="C27" s="182"/>
      <c r="D27" s="145"/>
      <c r="E27" s="144"/>
    </row>
    <row r="28" spans="1:5" s="124" customFormat="1" ht="12" customHeight="1">
      <c r="A28" s="10" t="s">
        <v>146</v>
      </c>
      <c r="B28" s="126" t="s">
        <v>362</v>
      </c>
      <c r="C28" s="179"/>
      <c r="D28" s="113"/>
      <c r="E28" s="47"/>
    </row>
    <row r="29" spans="1:5" s="124" customFormat="1" ht="12" customHeight="1">
      <c r="A29" s="10" t="s">
        <v>147</v>
      </c>
      <c r="B29" s="126" t="s">
        <v>363</v>
      </c>
      <c r="C29" s="179"/>
      <c r="D29" s="113"/>
      <c r="E29" s="47"/>
    </row>
    <row r="30" spans="1:5" s="124" customFormat="1" ht="12" customHeight="1">
      <c r="A30" s="10" t="s">
        <v>148</v>
      </c>
      <c r="B30" s="126" t="s">
        <v>367</v>
      </c>
      <c r="C30" s="179"/>
      <c r="D30" s="113"/>
      <c r="E30" s="47"/>
    </row>
    <row r="31" spans="1:5" s="124" customFormat="1" ht="12" customHeight="1">
      <c r="A31" s="10" t="s">
        <v>358</v>
      </c>
      <c r="B31" s="126" t="s">
        <v>149</v>
      </c>
      <c r="C31" s="179"/>
      <c r="D31" s="113"/>
      <c r="E31" s="47"/>
    </row>
    <row r="32" spans="1:5" s="124" customFormat="1" ht="12" customHeight="1">
      <c r="A32" s="10" t="s">
        <v>359</v>
      </c>
      <c r="B32" s="126" t="s">
        <v>150</v>
      </c>
      <c r="C32" s="179"/>
      <c r="D32" s="113"/>
      <c r="E32" s="47"/>
    </row>
    <row r="33" spans="1:5" s="124" customFormat="1" ht="12" customHeight="1" thickBot="1">
      <c r="A33" s="12" t="s">
        <v>360</v>
      </c>
      <c r="B33" s="127" t="s">
        <v>151</v>
      </c>
      <c r="C33" s="180"/>
      <c r="D33" s="115"/>
      <c r="E33" s="49"/>
    </row>
    <row r="34" spans="1:5" s="124" customFormat="1" ht="12" customHeight="1" thickBot="1">
      <c r="A34" s="16" t="s">
        <v>7</v>
      </c>
      <c r="B34" s="17" t="s">
        <v>288</v>
      </c>
      <c r="C34" s="177"/>
      <c r="D34" s="112"/>
      <c r="E34" s="46"/>
    </row>
    <row r="35" spans="1:5" s="124" customFormat="1" ht="12" customHeight="1">
      <c r="A35" s="11" t="s">
        <v>44</v>
      </c>
      <c r="B35" s="125" t="s">
        <v>154</v>
      </c>
      <c r="C35" s="178"/>
      <c r="D35" s="114"/>
      <c r="E35" s="48"/>
    </row>
    <row r="36" spans="1:5" s="124" customFormat="1" ht="12" customHeight="1">
      <c r="A36" s="10" t="s">
        <v>45</v>
      </c>
      <c r="B36" s="126" t="s">
        <v>155</v>
      </c>
      <c r="C36" s="179"/>
      <c r="D36" s="113"/>
      <c r="E36" s="47"/>
    </row>
    <row r="37" spans="1:5" s="124" customFormat="1" ht="12" customHeight="1">
      <c r="A37" s="10" t="s">
        <v>46</v>
      </c>
      <c r="B37" s="126" t="s">
        <v>156</v>
      </c>
      <c r="C37" s="179"/>
      <c r="D37" s="113"/>
      <c r="E37" s="47"/>
    </row>
    <row r="38" spans="1:5" s="124" customFormat="1" ht="12" customHeight="1">
      <c r="A38" s="10" t="s">
        <v>85</v>
      </c>
      <c r="B38" s="126" t="s">
        <v>157</v>
      </c>
      <c r="C38" s="179"/>
      <c r="D38" s="113"/>
      <c r="E38" s="47"/>
    </row>
    <row r="39" spans="1:5" s="124" customFormat="1" ht="12" customHeight="1">
      <c r="A39" s="10" t="s">
        <v>86</v>
      </c>
      <c r="B39" s="126" t="s">
        <v>158</v>
      </c>
      <c r="C39" s="179"/>
      <c r="D39" s="113"/>
      <c r="E39" s="47"/>
    </row>
    <row r="40" spans="1:5" s="124" customFormat="1" ht="12" customHeight="1">
      <c r="A40" s="10" t="s">
        <v>87</v>
      </c>
      <c r="B40" s="126" t="s">
        <v>159</v>
      </c>
      <c r="C40" s="179"/>
      <c r="D40" s="113"/>
      <c r="E40" s="47"/>
    </row>
    <row r="41" spans="1:5" s="124" customFormat="1" ht="12" customHeight="1">
      <c r="A41" s="10" t="s">
        <v>88</v>
      </c>
      <c r="B41" s="126" t="s">
        <v>160</v>
      </c>
      <c r="C41" s="179"/>
      <c r="D41" s="113"/>
      <c r="E41" s="47"/>
    </row>
    <row r="42" spans="1:5" s="124" customFormat="1" ht="12" customHeight="1">
      <c r="A42" s="10" t="s">
        <v>89</v>
      </c>
      <c r="B42" s="126" t="s">
        <v>161</v>
      </c>
      <c r="C42" s="179"/>
      <c r="D42" s="113"/>
      <c r="E42" s="47"/>
    </row>
    <row r="43" spans="1:5" s="124" customFormat="1" ht="12" customHeight="1">
      <c r="A43" s="10" t="s">
        <v>152</v>
      </c>
      <c r="B43" s="126" t="s">
        <v>162</v>
      </c>
      <c r="C43" s="183"/>
      <c r="D43" s="116"/>
      <c r="E43" s="50"/>
    </row>
    <row r="44" spans="1:5" s="124" customFormat="1" ht="12" customHeight="1">
      <c r="A44" s="12" t="s">
        <v>153</v>
      </c>
      <c r="B44" s="127" t="s">
        <v>290</v>
      </c>
      <c r="C44" s="184"/>
      <c r="D44" s="117"/>
      <c r="E44" s="51"/>
    </row>
    <row r="45" spans="1:5" s="124" customFormat="1" ht="12" customHeight="1" thickBot="1">
      <c r="A45" s="12" t="s">
        <v>289</v>
      </c>
      <c r="B45" s="55" t="s">
        <v>163</v>
      </c>
      <c r="C45" s="184"/>
      <c r="D45" s="117"/>
      <c r="E45" s="51"/>
    </row>
    <row r="46" spans="1:5" s="124" customFormat="1" ht="12" customHeight="1" thickBot="1">
      <c r="A46" s="16" t="s">
        <v>8</v>
      </c>
      <c r="B46" s="17" t="s">
        <v>164</v>
      </c>
      <c r="C46" s="177">
        <f>SUM(C47:C51)</f>
        <v>0</v>
      </c>
      <c r="D46" s="112">
        <f>SUM(D47:D51)</f>
        <v>0</v>
      </c>
      <c r="E46" s="46">
        <f>SUM(E47:E51)</f>
        <v>0</v>
      </c>
    </row>
    <row r="47" spans="1:5" s="124" customFormat="1" ht="12" customHeight="1">
      <c r="A47" s="11" t="s">
        <v>47</v>
      </c>
      <c r="B47" s="125" t="s">
        <v>168</v>
      </c>
      <c r="C47" s="185"/>
      <c r="D47" s="147"/>
      <c r="E47" s="52"/>
    </row>
    <row r="48" spans="1:5" s="124" customFormat="1" ht="12" customHeight="1">
      <c r="A48" s="10" t="s">
        <v>48</v>
      </c>
      <c r="B48" s="126" t="s">
        <v>169</v>
      </c>
      <c r="C48" s="183"/>
      <c r="D48" s="116"/>
      <c r="E48" s="50"/>
    </row>
    <row r="49" spans="1:5" s="124" customFormat="1" ht="12" customHeight="1">
      <c r="A49" s="10" t="s">
        <v>165</v>
      </c>
      <c r="B49" s="126" t="s">
        <v>170</v>
      </c>
      <c r="C49" s="183"/>
      <c r="D49" s="116"/>
      <c r="E49" s="50"/>
    </row>
    <row r="50" spans="1:5" s="124" customFormat="1" ht="12" customHeight="1">
      <c r="A50" s="10" t="s">
        <v>166</v>
      </c>
      <c r="B50" s="126" t="s">
        <v>171</v>
      </c>
      <c r="C50" s="183"/>
      <c r="D50" s="116"/>
      <c r="E50" s="50"/>
    </row>
    <row r="51" spans="1:5" s="124" customFormat="1" ht="12" customHeight="1" thickBot="1">
      <c r="A51" s="12" t="s">
        <v>167</v>
      </c>
      <c r="B51" s="55" t="s">
        <v>172</v>
      </c>
      <c r="C51" s="184"/>
      <c r="D51" s="117"/>
      <c r="E51" s="51"/>
    </row>
    <row r="52" spans="1:5" s="124" customFormat="1" ht="12" customHeight="1" thickBot="1">
      <c r="A52" s="16" t="s">
        <v>90</v>
      </c>
      <c r="B52" s="17" t="s">
        <v>173</v>
      </c>
      <c r="C52" s="177">
        <f>SUM(C53:C55)</f>
        <v>0</v>
      </c>
      <c r="D52" s="112">
        <f>SUM(D53:D55)</f>
        <v>0</v>
      </c>
      <c r="E52" s="46">
        <f>SUM(E53:E55)</f>
        <v>0</v>
      </c>
    </row>
    <row r="53" spans="1:5" s="124" customFormat="1" ht="12" customHeight="1">
      <c r="A53" s="11" t="s">
        <v>49</v>
      </c>
      <c r="B53" s="125" t="s">
        <v>174</v>
      </c>
      <c r="C53" s="178"/>
      <c r="D53" s="114"/>
      <c r="E53" s="48"/>
    </row>
    <row r="54" spans="1:5" s="124" customFormat="1" ht="12" customHeight="1">
      <c r="A54" s="10" t="s">
        <v>50</v>
      </c>
      <c r="B54" s="126" t="s">
        <v>282</v>
      </c>
      <c r="C54" s="179"/>
      <c r="D54" s="113"/>
      <c r="E54" s="47"/>
    </row>
    <row r="55" spans="1:5" s="124" customFormat="1" ht="12" customHeight="1">
      <c r="A55" s="10" t="s">
        <v>177</v>
      </c>
      <c r="B55" s="126" t="s">
        <v>175</v>
      </c>
      <c r="C55" s="179">
        <v>0</v>
      </c>
      <c r="D55" s="113">
        <v>0</v>
      </c>
      <c r="E55" s="47">
        <v>0</v>
      </c>
    </row>
    <row r="56" spans="1:5" s="124" customFormat="1" ht="12" customHeight="1" thickBot="1">
      <c r="A56" s="12" t="s">
        <v>178</v>
      </c>
      <c r="B56" s="55" t="s">
        <v>176</v>
      </c>
      <c r="C56" s="180"/>
      <c r="D56" s="115"/>
      <c r="E56" s="49"/>
    </row>
    <row r="57" spans="1:5" s="124" customFormat="1" ht="12" customHeight="1" thickBot="1">
      <c r="A57" s="16" t="s">
        <v>10</v>
      </c>
      <c r="B57" s="53" t="s">
        <v>179</v>
      </c>
      <c r="C57" s="177">
        <f>SUM(C58:C60)</f>
        <v>0</v>
      </c>
      <c r="D57" s="112">
        <f>SUM(D58:D60)</f>
        <v>0</v>
      </c>
      <c r="E57" s="46">
        <f>SUM(E58:E60)</f>
        <v>0</v>
      </c>
    </row>
    <row r="58" spans="1:5" s="124" customFormat="1" ht="12" customHeight="1">
      <c r="A58" s="11" t="s">
        <v>91</v>
      </c>
      <c r="B58" s="125" t="s">
        <v>181</v>
      </c>
      <c r="C58" s="183"/>
      <c r="D58" s="116"/>
      <c r="E58" s="50"/>
    </row>
    <row r="59" spans="1:5" s="124" customFormat="1" ht="12" customHeight="1">
      <c r="A59" s="10" t="s">
        <v>92</v>
      </c>
      <c r="B59" s="126" t="s">
        <v>283</v>
      </c>
      <c r="C59" s="183"/>
      <c r="D59" s="116"/>
      <c r="E59" s="50"/>
    </row>
    <row r="60" spans="1:5" s="124" customFormat="1" ht="12" customHeight="1">
      <c r="A60" s="10" t="s">
        <v>109</v>
      </c>
      <c r="B60" s="126" t="s">
        <v>182</v>
      </c>
      <c r="C60" s="183"/>
      <c r="D60" s="116"/>
      <c r="E60" s="50"/>
    </row>
    <row r="61" spans="1:5" s="124" customFormat="1" ht="12" customHeight="1" thickBot="1">
      <c r="A61" s="12" t="s">
        <v>180</v>
      </c>
      <c r="B61" s="55" t="s">
        <v>183</v>
      </c>
      <c r="C61" s="183"/>
      <c r="D61" s="116"/>
      <c r="E61" s="50"/>
    </row>
    <row r="62" spans="1:5" s="124" customFormat="1" ht="12" customHeight="1" thickBot="1">
      <c r="A62" s="158" t="s">
        <v>330</v>
      </c>
      <c r="B62" s="17" t="s">
        <v>184</v>
      </c>
      <c r="C62" s="181">
        <f>+C5+C12+C19+C26+C34+C46+C52+C57</f>
        <v>0</v>
      </c>
      <c r="D62" s="118">
        <f>+D5+D12+D19+D26+D34+D46+D52+D57</f>
        <v>0</v>
      </c>
      <c r="E62" s="143">
        <f>+E5+E12+E19+E26+E34+E46+E52+E57</f>
        <v>0</v>
      </c>
    </row>
    <row r="63" spans="1:5" s="124" customFormat="1" ht="12" customHeight="1" thickBot="1">
      <c r="A63" s="148" t="s">
        <v>185</v>
      </c>
      <c r="B63" s="53" t="s">
        <v>186</v>
      </c>
      <c r="C63" s="177">
        <f>SUM(C64:C66)</f>
        <v>0</v>
      </c>
      <c r="D63" s="112">
        <f>SUM(D64:D66)</f>
        <v>0</v>
      </c>
      <c r="E63" s="46">
        <f>SUM(E64:E66)</f>
        <v>0</v>
      </c>
    </row>
    <row r="64" spans="1:5" s="124" customFormat="1" ht="12" customHeight="1">
      <c r="A64" s="11" t="s">
        <v>216</v>
      </c>
      <c r="B64" s="125" t="s">
        <v>187</v>
      </c>
      <c r="C64" s="183"/>
      <c r="D64" s="116"/>
      <c r="E64" s="50"/>
    </row>
    <row r="65" spans="1:5" s="124" customFormat="1" ht="12" customHeight="1">
      <c r="A65" s="10" t="s">
        <v>225</v>
      </c>
      <c r="B65" s="126" t="s">
        <v>188</v>
      </c>
      <c r="C65" s="183"/>
      <c r="D65" s="116"/>
      <c r="E65" s="50"/>
    </row>
    <row r="66" spans="1:5" s="124" customFormat="1" ht="12" customHeight="1" thickBot="1">
      <c r="A66" s="12" t="s">
        <v>226</v>
      </c>
      <c r="B66" s="152" t="s">
        <v>315</v>
      </c>
      <c r="C66" s="183"/>
      <c r="D66" s="116">
        <v>0</v>
      </c>
      <c r="E66" s="50">
        <v>0</v>
      </c>
    </row>
    <row r="67" spans="1:5" s="124" customFormat="1" ht="12" customHeight="1" thickBot="1">
      <c r="A67" s="148" t="s">
        <v>189</v>
      </c>
      <c r="B67" s="53" t="s">
        <v>190</v>
      </c>
      <c r="C67" s="177">
        <f>SUM(C68:C71)</f>
        <v>0</v>
      </c>
      <c r="D67" s="112">
        <f>SUM(D68:D71)</f>
        <v>0</v>
      </c>
      <c r="E67" s="46">
        <f>SUM(E68:E71)</f>
        <v>0</v>
      </c>
    </row>
    <row r="68" spans="1:5" s="124" customFormat="1" ht="12" customHeight="1">
      <c r="A68" s="11" t="s">
        <v>72</v>
      </c>
      <c r="B68" s="125" t="s">
        <v>191</v>
      </c>
      <c r="C68" s="183"/>
      <c r="D68" s="116"/>
      <c r="E68" s="50"/>
    </row>
    <row r="69" spans="1:5" s="124" customFormat="1" ht="12" customHeight="1">
      <c r="A69" s="10" t="s">
        <v>73</v>
      </c>
      <c r="B69" s="126" t="s">
        <v>192</v>
      </c>
      <c r="C69" s="183"/>
      <c r="D69" s="116"/>
      <c r="E69" s="50"/>
    </row>
    <row r="70" spans="1:5" s="124" customFormat="1" ht="12" customHeight="1">
      <c r="A70" s="10" t="s">
        <v>217</v>
      </c>
      <c r="B70" s="126" t="s">
        <v>193</v>
      </c>
      <c r="C70" s="183"/>
      <c r="D70" s="116"/>
      <c r="E70" s="50"/>
    </row>
    <row r="71" spans="1:5" s="124" customFormat="1" ht="12" customHeight="1" thickBot="1">
      <c r="A71" s="12" t="s">
        <v>218</v>
      </c>
      <c r="B71" s="55" t="s">
        <v>194</v>
      </c>
      <c r="C71" s="183"/>
      <c r="D71" s="116"/>
      <c r="E71" s="50"/>
    </row>
    <row r="72" spans="1:5" s="124" customFormat="1" ht="12" customHeight="1" thickBot="1">
      <c r="A72" s="148" t="s">
        <v>195</v>
      </c>
      <c r="B72" s="53" t="s">
        <v>196</v>
      </c>
      <c r="C72" s="177">
        <f>SUM(C73:C74)</f>
        <v>0</v>
      </c>
      <c r="D72" s="112">
        <f>SUM(D73:D74)</f>
        <v>0</v>
      </c>
      <c r="E72" s="46">
        <f>SUM(E73:E74)</f>
        <v>0</v>
      </c>
    </row>
    <row r="73" spans="1:5" s="124" customFormat="1" ht="12" customHeight="1">
      <c r="A73" s="11" t="s">
        <v>219</v>
      </c>
      <c r="B73" s="125" t="s">
        <v>197</v>
      </c>
      <c r="C73" s="183"/>
      <c r="D73" s="116"/>
      <c r="E73" s="50"/>
    </row>
    <row r="74" spans="1:5" s="124" customFormat="1" ht="12" customHeight="1" thickBot="1">
      <c r="A74" s="12" t="s">
        <v>220</v>
      </c>
      <c r="B74" s="55" t="s">
        <v>198</v>
      </c>
      <c r="C74" s="183"/>
      <c r="D74" s="116"/>
      <c r="E74" s="50"/>
    </row>
    <row r="75" spans="1:5" s="124" customFormat="1" ht="12" customHeight="1" thickBot="1">
      <c r="A75" s="148" t="s">
        <v>199</v>
      </c>
      <c r="B75" s="53" t="s">
        <v>200</v>
      </c>
      <c r="C75" s="177">
        <f>SUM(C76:C78)</f>
        <v>0</v>
      </c>
      <c r="D75" s="112">
        <f>SUM(D76:D78)</f>
        <v>0</v>
      </c>
      <c r="E75" s="46">
        <f>SUM(E76:E78)</f>
        <v>0</v>
      </c>
    </row>
    <row r="76" spans="1:5" s="124" customFormat="1" ht="12" customHeight="1">
      <c r="A76" s="11" t="s">
        <v>221</v>
      </c>
      <c r="B76" s="125" t="s">
        <v>201</v>
      </c>
      <c r="C76" s="183"/>
      <c r="D76" s="116"/>
      <c r="E76" s="50"/>
    </row>
    <row r="77" spans="1:5" s="124" customFormat="1" ht="12" customHeight="1">
      <c r="A77" s="10" t="s">
        <v>222</v>
      </c>
      <c r="B77" s="126" t="s">
        <v>202</v>
      </c>
      <c r="C77" s="183"/>
      <c r="D77" s="116"/>
      <c r="E77" s="50"/>
    </row>
    <row r="78" spans="1:5" s="124" customFormat="1" ht="12" customHeight="1" thickBot="1">
      <c r="A78" s="12" t="s">
        <v>223</v>
      </c>
      <c r="B78" s="55" t="s">
        <v>203</v>
      </c>
      <c r="C78" s="183"/>
      <c r="D78" s="116"/>
      <c r="E78" s="50"/>
    </row>
    <row r="79" spans="1:5" s="124" customFormat="1" ht="12" customHeight="1" thickBot="1">
      <c r="A79" s="148" t="s">
        <v>204</v>
      </c>
      <c r="B79" s="53" t="s">
        <v>224</v>
      </c>
      <c r="C79" s="177">
        <f>SUM(C80:C83)</f>
        <v>0</v>
      </c>
      <c r="D79" s="112">
        <f>SUM(D80:D83)</f>
        <v>0</v>
      </c>
      <c r="E79" s="46">
        <f>SUM(E80:E83)</f>
        <v>0</v>
      </c>
    </row>
    <row r="80" spans="1:5" s="124" customFormat="1" ht="12" customHeight="1">
      <c r="A80" s="128" t="s">
        <v>205</v>
      </c>
      <c r="B80" s="125" t="s">
        <v>206</v>
      </c>
      <c r="C80" s="183"/>
      <c r="D80" s="116"/>
      <c r="E80" s="50"/>
    </row>
    <row r="81" spans="1:5" s="124" customFormat="1" ht="12" customHeight="1">
      <c r="A81" s="129" t="s">
        <v>207</v>
      </c>
      <c r="B81" s="126" t="s">
        <v>208</v>
      </c>
      <c r="C81" s="183"/>
      <c r="D81" s="116"/>
      <c r="E81" s="50"/>
    </row>
    <row r="82" spans="1:5" s="124" customFormat="1" ht="12" customHeight="1">
      <c r="A82" s="129" t="s">
        <v>209</v>
      </c>
      <c r="B82" s="126" t="s">
        <v>210</v>
      </c>
      <c r="C82" s="183"/>
      <c r="D82" s="116"/>
      <c r="E82" s="50"/>
    </row>
    <row r="83" spans="1:5" s="124" customFormat="1" ht="12" customHeight="1" thickBot="1">
      <c r="A83" s="130" t="s">
        <v>211</v>
      </c>
      <c r="B83" s="55" t="s">
        <v>212</v>
      </c>
      <c r="C83" s="183"/>
      <c r="D83" s="116"/>
      <c r="E83" s="50"/>
    </row>
    <row r="84" spans="1:5" s="124" customFormat="1" ht="12" customHeight="1" thickBot="1">
      <c r="A84" s="148" t="s">
        <v>213</v>
      </c>
      <c r="B84" s="53" t="s">
        <v>329</v>
      </c>
      <c r="C84" s="186"/>
      <c r="D84" s="150"/>
      <c r="E84" s="151"/>
    </row>
    <row r="85" spans="1:5" s="124" customFormat="1" ht="13.5" customHeight="1" thickBot="1">
      <c r="A85" s="148" t="s">
        <v>215</v>
      </c>
      <c r="B85" s="53" t="s">
        <v>214</v>
      </c>
      <c r="C85" s="186"/>
      <c r="D85" s="150"/>
      <c r="E85" s="151"/>
    </row>
    <row r="86" spans="1:5" s="124" customFormat="1" ht="15.75" customHeight="1" thickBot="1">
      <c r="A86" s="148" t="s">
        <v>227</v>
      </c>
      <c r="B86" s="131" t="s">
        <v>332</v>
      </c>
      <c r="C86" s="181">
        <f>+C63+C67+C72+C75+C79+C85+C84</f>
        <v>0</v>
      </c>
      <c r="D86" s="118">
        <f>+D63+D67+D72+D75+D79+D85+D84</f>
        <v>0</v>
      </c>
      <c r="E86" s="143">
        <f>+E63+E67+E72+E75+E79+E85+E84</f>
        <v>0</v>
      </c>
    </row>
    <row r="87" spans="1:5" s="124" customFormat="1" ht="16.5" customHeight="1" thickBot="1">
      <c r="A87" s="149" t="s">
        <v>331</v>
      </c>
      <c r="B87" s="132" t="s">
        <v>333</v>
      </c>
      <c r="C87" s="181">
        <f>+C62+C86</f>
        <v>0</v>
      </c>
      <c r="D87" s="118">
        <f>+D62+D86</f>
        <v>0</v>
      </c>
      <c r="E87" s="143">
        <f>+E62+E86</f>
        <v>0</v>
      </c>
    </row>
    <row r="88" spans="1:5" s="124" customFormat="1" ht="83.25" customHeight="1">
      <c r="A88" s="1"/>
      <c r="B88" s="2"/>
      <c r="C88" s="64"/>
      <c r="D88" s="64"/>
      <c r="E88" s="64"/>
    </row>
    <row r="89" spans="1:5" ht="16.5" customHeight="1">
      <c r="A89" s="219" t="s">
        <v>31</v>
      </c>
      <c r="B89" s="219"/>
      <c r="C89" s="219"/>
      <c r="D89" s="219"/>
      <c r="E89" s="219"/>
    </row>
    <row r="90" spans="1:5" s="133" customFormat="1" ht="16.5" customHeight="1" thickBot="1">
      <c r="A90" s="221" t="s">
        <v>355</v>
      </c>
      <c r="B90" s="221"/>
      <c r="C90" s="224" t="s">
        <v>370</v>
      </c>
      <c r="D90" s="224"/>
      <c r="E90" s="224"/>
    </row>
    <row r="91" spans="1:5" ht="37.5" customHeight="1" thickBot="1">
      <c r="A91" s="19" t="s">
        <v>39</v>
      </c>
      <c r="B91" s="20" t="s">
        <v>32</v>
      </c>
      <c r="C91" s="26" t="str">
        <f>+C3</f>
        <v>2021. évi előirányzat</v>
      </c>
      <c r="D91" s="26" t="str">
        <f>+D3</f>
        <v>Javasolt módosítás</v>
      </c>
      <c r="E91" s="26" t="str">
        <f>+E3</f>
        <v>Módosított előirányzat</v>
      </c>
    </row>
    <row r="92" spans="1:5" s="123" customFormat="1" ht="12" customHeight="1" thickBot="1">
      <c r="A92" s="23">
        <v>1</v>
      </c>
      <c r="B92" s="24">
        <v>2</v>
      </c>
      <c r="C92" s="25">
        <v>3</v>
      </c>
      <c r="D92" s="25">
        <v>4</v>
      </c>
      <c r="E92" s="25">
        <v>5</v>
      </c>
    </row>
    <row r="93" spans="1:5" ht="12" customHeight="1" thickBot="1">
      <c r="A93" s="18" t="s">
        <v>3</v>
      </c>
      <c r="B93" s="22" t="s">
        <v>291</v>
      </c>
      <c r="C93" s="57"/>
      <c r="D93" s="57"/>
      <c r="E93" s="57"/>
    </row>
    <row r="94" spans="1:5" ht="12" customHeight="1">
      <c r="A94" s="13" t="s">
        <v>51</v>
      </c>
      <c r="B94" s="6" t="s">
        <v>33</v>
      </c>
      <c r="C94" s="59"/>
      <c r="D94" s="59"/>
      <c r="E94" s="59"/>
    </row>
    <row r="95" spans="1:5" ht="12" customHeight="1">
      <c r="A95" s="10" t="s">
        <v>52</v>
      </c>
      <c r="B95" s="4" t="s">
        <v>93</v>
      </c>
      <c r="C95" s="60"/>
      <c r="D95" s="60"/>
      <c r="E95" s="60"/>
    </row>
    <row r="96" spans="1:5" ht="12" customHeight="1">
      <c r="A96" s="10" t="s">
        <v>53</v>
      </c>
      <c r="B96" s="4" t="s">
        <v>70</v>
      </c>
      <c r="C96" s="62"/>
      <c r="D96" s="62"/>
      <c r="E96" s="62"/>
    </row>
    <row r="97" spans="1:5" ht="12" customHeight="1">
      <c r="A97" s="10" t="s">
        <v>54</v>
      </c>
      <c r="B97" s="7" t="s">
        <v>94</v>
      </c>
      <c r="C97" s="62"/>
      <c r="D97" s="62"/>
      <c r="E97" s="62"/>
    </row>
    <row r="98" spans="1:5" ht="12" customHeight="1">
      <c r="A98" s="10" t="s">
        <v>62</v>
      </c>
      <c r="B98" s="15" t="s">
        <v>95</v>
      </c>
      <c r="C98" s="62"/>
      <c r="D98" s="62"/>
      <c r="E98" s="62"/>
    </row>
    <row r="99" spans="1:5" ht="12" customHeight="1">
      <c r="A99" s="10" t="s">
        <v>55</v>
      </c>
      <c r="B99" s="4" t="s">
        <v>296</v>
      </c>
      <c r="C99" s="62"/>
      <c r="D99" s="62"/>
      <c r="E99" s="62"/>
    </row>
    <row r="100" spans="1:5" ht="12" customHeight="1">
      <c r="A100" s="10" t="s">
        <v>56</v>
      </c>
      <c r="B100" s="39" t="s">
        <v>295</v>
      </c>
      <c r="C100" s="62"/>
      <c r="D100" s="62"/>
      <c r="E100" s="62"/>
    </row>
    <row r="101" spans="1:5" ht="12" customHeight="1">
      <c r="A101" s="10" t="s">
        <v>63</v>
      </c>
      <c r="B101" s="39" t="s">
        <v>294</v>
      </c>
      <c r="C101" s="62"/>
      <c r="D101" s="62"/>
      <c r="E101" s="62"/>
    </row>
    <row r="102" spans="1:5" ht="12" customHeight="1">
      <c r="A102" s="10" t="s">
        <v>64</v>
      </c>
      <c r="B102" s="37" t="s">
        <v>230</v>
      </c>
      <c r="C102" s="62"/>
      <c r="D102" s="62"/>
      <c r="E102" s="62"/>
    </row>
    <row r="103" spans="1:5" ht="12" customHeight="1">
      <c r="A103" s="10" t="s">
        <v>65</v>
      </c>
      <c r="B103" s="38" t="s">
        <v>231</v>
      </c>
      <c r="C103" s="62"/>
      <c r="D103" s="62"/>
      <c r="E103" s="62"/>
    </row>
    <row r="104" spans="1:5" ht="12" customHeight="1">
      <c r="A104" s="10" t="s">
        <v>66</v>
      </c>
      <c r="B104" s="38" t="s">
        <v>232</v>
      </c>
      <c r="C104" s="62"/>
      <c r="D104" s="62"/>
      <c r="E104" s="62"/>
    </row>
    <row r="105" spans="1:5" ht="12" customHeight="1">
      <c r="A105" s="10" t="s">
        <v>68</v>
      </c>
      <c r="B105" s="37" t="s">
        <v>233</v>
      </c>
      <c r="C105" s="62"/>
      <c r="D105" s="62"/>
      <c r="E105" s="62"/>
    </row>
    <row r="106" spans="1:5" ht="12" customHeight="1">
      <c r="A106" s="10" t="s">
        <v>96</v>
      </c>
      <c r="B106" s="37" t="s">
        <v>234</v>
      </c>
      <c r="C106" s="62"/>
      <c r="D106" s="62"/>
      <c r="E106" s="62"/>
    </row>
    <row r="107" spans="1:5" ht="12" customHeight="1">
      <c r="A107" s="10" t="s">
        <v>228</v>
      </c>
      <c r="B107" s="38" t="s">
        <v>235</v>
      </c>
      <c r="C107" s="62"/>
      <c r="D107" s="62"/>
      <c r="E107" s="62"/>
    </row>
    <row r="108" spans="1:5" ht="12" customHeight="1">
      <c r="A108" s="9" t="s">
        <v>229</v>
      </c>
      <c r="B108" s="39" t="s">
        <v>236</v>
      </c>
      <c r="C108" s="62"/>
      <c r="D108" s="62"/>
      <c r="E108" s="62"/>
    </row>
    <row r="109" spans="1:5" ht="12" customHeight="1">
      <c r="A109" s="10" t="s">
        <v>292</v>
      </c>
      <c r="B109" s="39" t="s">
        <v>237</v>
      </c>
      <c r="C109" s="62"/>
      <c r="D109" s="62"/>
      <c r="E109" s="62"/>
    </row>
    <row r="110" spans="1:5" ht="12" customHeight="1">
      <c r="A110" s="12" t="s">
        <v>293</v>
      </c>
      <c r="B110" s="39" t="s">
        <v>238</v>
      </c>
      <c r="C110" s="62"/>
      <c r="D110" s="62"/>
      <c r="E110" s="62"/>
    </row>
    <row r="111" spans="1:5" ht="12" customHeight="1">
      <c r="A111" s="10" t="s">
        <v>297</v>
      </c>
      <c r="B111" s="7" t="s">
        <v>34</v>
      </c>
      <c r="C111" s="60"/>
      <c r="D111" s="60"/>
      <c r="E111" s="60"/>
    </row>
    <row r="112" spans="1:5" ht="12" customHeight="1">
      <c r="A112" s="10" t="s">
        <v>298</v>
      </c>
      <c r="B112" s="4" t="s">
        <v>300</v>
      </c>
      <c r="C112" s="60"/>
      <c r="D112" s="60"/>
      <c r="E112" s="60"/>
    </row>
    <row r="113" spans="1:5" ht="12" customHeight="1" thickBot="1">
      <c r="A113" s="14" t="s">
        <v>299</v>
      </c>
      <c r="B113" s="156" t="s">
        <v>301</v>
      </c>
      <c r="C113" s="65"/>
      <c r="D113" s="65"/>
      <c r="E113" s="65"/>
    </row>
    <row r="114" spans="1:5" ht="12" customHeight="1" thickBot="1">
      <c r="A114" s="153" t="s">
        <v>4</v>
      </c>
      <c r="B114" s="154" t="s">
        <v>239</v>
      </c>
      <c r="C114" s="155"/>
      <c r="D114" s="155">
        <f>+D115+D117+D119</f>
        <v>0</v>
      </c>
      <c r="E114" s="155"/>
    </row>
    <row r="115" spans="1:5" ht="12" customHeight="1">
      <c r="A115" s="11" t="s">
        <v>57</v>
      </c>
      <c r="B115" s="4" t="s">
        <v>108</v>
      </c>
      <c r="C115" s="61"/>
      <c r="D115" s="61"/>
      <c r="E115" s="61"/>
    </row>
    <row r="116" spans="1:5" ht="12" customHeight="1">
      <c r="A116" s="11" t="s">
        <v>58</v>
      </c>
      <c r="B116" s="8" t="s">
        <v>243</v>
      </c>
      <c r="C116" s="61"/>
      <c r="D116" s="61"/>
      <c r="E116" s="61"/>
    </row>
    <row r="117" spans="1:5" ht="12" customHeight="1">
      <c r="A117" s="11" t="s">
        <v>59</v>
      </c>
      <c r="B117" s="8" t="s">
        <v>97</v>
      </c>
      <c r="C117" s="60"/>
      <c r="D117" s="60"/>
      <c r="E117" s="60"/>
    </row>
    <row r="118" spans="1:5" ht="12" customHeight="1">
      <c r="A118" s="11" t="s">
        <v>60</v>
      </c>
      <c r="B118" s="8" t="s">
        <v>244</v>
      </c>
      <c r="C118" s="47"/>
      <c r="D118" s="47"/>
      <c r="E118" s="47"/>
    </row>
    <row r="119" spans="1:5" ht="12" customHeight="1">
      <c r="A119" s="11" t="s">
        <v>61</v>
      </c>
      <c r="B119" s="55" t="s">
        <v>110</v>
      </c>
      <c r="C119" s="47"/>
      <c r="D119" s="47"/>
      <c r="E119" s="47"/>
    </row>
    <row r="120" spans="1:5" ht="12" customHeight="1">
      <c r="A120" s="11" t="s">
        <v>67</v>
      </c>
      <c r="B120" s="54" t="s">
        <v>284</v>
      </c>
      <c r="C120" s="47"/>
      <c r="D120" s="47"/>
      <c r="E120" s="47"/>
    </row>
    <row r="121" spans="1:5" ht="12" customHeight="1">
      <c r="A121" s="11" t="s">
        <v>69</v>
      </c>
      <c r="B121" s="121" t="s">
        <v>249</v>
      </c>
      <c r="C121" s="47"/>
      <c r="D121" s="47"/>
      <c r="E121" s="47"/>
    </row>
    <row r="122" spans="1:5" ht="15.75">
      <c r="A122" s="11" t="s">
        <v>98</v>
      </c>
      <c r="B122" s="38" t="s">
        <v>232</v>
      </c>
      <c r="C122" s="47"/>
      <c r="D122" s="47"/>
      <c r="E122" s="47"/>
    </row>
    <row r="123" spans="1:5" ht="12" customHeight="1">
      <c r="A123" s="11" t="s">
        <v>99</v>
      </c>
      <c r="B123" s="38" t="s">
        <v>248</v>
      </c>
      <c r="C123" s="47"/>
      <c r="D123" s="47"/>
      <c r="E123" s="47"/>
    </row>
    <row r="124" spans="1:5" ht="12" customHeight="1">
      <c r="A124" s="11" t="s">
        <v>100</v>
      </c>
      <c r="B124" s="38" t="s">
        <v>247</v>
      </c>
      <c r="C124" s="47"/>
      <c r="D124" s="47"/>
      <c r="E124" s="47"/>
    </row>
    <row r="125" spans="1:5" ht="12" customHeight="1">
      <c r="A125" s="11" t="s">
        <v>240</v>
      </c>
      <c r="B125" s="38" t="s">
        <v>235</v>
      </c>
      <c r="C125" s="47"/>
      <c r="D125" s="47"/>
      <c r="E125" s="47"/>
    </row>
    <row r="126" spans="1:5" ht="12" customHeight="1">
      <c r="A126" s="11" t="s">
        <v>241</v>
      </c>
      <c r="B126" s="38" t="s">
        <v>246</v>
      </c>
      <c r="C126" s="47"/>
      <c r="D126" s="47"/>
      <c r="E126" s="47"/>
    </row>
    <row r="127" spans="1:5" ht="16.5" thickBot="1">
      <c r="A127" s="9" t="s">
        <v>242</v>
      </c>
      <c r="B127" s="38" t="s">
        <v>245</v>
      </c>
      <c r="C127" s="49"/>
      <c r="D127" s="49"/>
      <c r="E127" s="49"/>
    </row>
    <row r="128" spans="1:5" ht="12" customHeight="1" thickBot="1">
      <c r="A128" s="16" t="s">
        <v>5</v>
      </c>
      <c r="B128" s="34" t="s">
        <v>302</v>
      </c>
      <c r="C128" s="58">
        <f>+C93+C114</f>
        <v>0</v>
      </c>
      <c r="D128" s="58"/>
      <c r="E128" s="58">
        <f>+E93+E114</f>
        <v>0</v>
      </c>
    </row>
    <row r="129" spans="1:5" ht="12" customHeight="1" thickBot="1">
      <c r="A129" s="16" t="s">
        <v>6</v>
      </c>
      <c r="B129" s="34" t="s">
        <v>303</v>
      </c>
      <c r="C129" s="58">
        <f>+C130+C131+C132</f>
        <v>0</v>
      </c>
      <c r="D129" s="58">
        <f>+D130+D131+D132</f>
        <v>0</v>
      </c>
      <c r="E129" s="58">
        <f>+E130+E131+E132</f>
        <v>0</v>
      </c>
    </row>
    <row r="130" spans="1:5" ht="12" customHeight="1">
      <c r="A130" s="11" t="s">
        <v>145</v>
      </c>
      <c r="B130" s="8" t="s">
        <v>310</v>
      </c>
      <c r="C130" s="47"/>
      <c r="D130" s="47"/>
      <c r="E130" s="47"/>
    </row>
    <row r="131" spans="1:5" ht="12" customHeight="1">
      <c r="A131" s="11" t="s">
        <v>146</v>
      </c>
      <c r="B131" s="8" t="s">
        <v>311</v>
      </c>
      <c r="C131" s="47"/>
      <c r="D131" s="47"/>
      <c r="E131" s="47"/>
    </row>
    <row r="132" spans="1:5" ht="12" customHeight="1" thickBot="1">
      <c r="A132" s="9" t="s">
        <v>147</v>
      </c>
      <c r="B132" s="8" t="s">
        <v>312</v>
      </c>
      <c r="C132" s="47"/>
      <c r="D132" s="47"/>
      <c r="E132" s="47"/>
    </row>
    <row r="133" spans="1:5" ht="12" customHeight="1" thickBot="1">
      <c r="A133" s="16" t="s">
        <v>7</v>
      </c>
      <c r="B133" s="34" t="s">
        <v>304</v>
      </c>
      <c r="C133" s="58">
        <f>SUM(C134:C139)</f>
        <v>0</v>
      </c>
      <c r="D133" s="58">
        <f>SUM(D134:D139)</f>
        <v>0</v>
      </c>
      <c r="E133" s="58">
        <f>SUM(E134:E139)</f>
        <v>0</v>
      </c>
    </row>
    <row r="134" spans="1:5" ht="12" customHeight="1">
      <c r="A134" s="11" t="s">
        <v>44</v>
      </c>
      <c r="B134" s="5" t="s">
        <v>313</v>
      </c>
      <c r="C134" s="47"/>
      <c r="D134" s="47"/>
      <c r="E134" s="47"/>
    </row>
    <row r="135" spans="1:5" ht="12" customHeight="1">
      <c r="A135" s="11" t="s">
        <v>45</v>
      </c>
      <c r="B135" s="5" t="s">
        <v>305</v>
      </c>
      <c r="C135" s="47"/>
      <c r="D135" s="47"/>
      <c r="E135" s="47"/>
    </row>
    <row r="136" spans="1:5" ht="12" customHeight="1">
      <c r="A136" s="11" t="s">
        <v>46</v>
      </c>
      <c r="B136" s="5" t="s">
        <v>306</v>
      </c>
      <c r="C136" s="47"/>
      <c r="D136" s="47"/>
      <c r="E136" s="47"/>
    </row>
    <row r="137" spans="1:5" ht="12" customHeight="1">
      <c r="A137" s="11" t="s">
        <v>85</v>
      </c>
      <c r="B137" s="5" t="s">
        <v>307</v>
      </c>
      <c r="C137" s="47"/>
      <c r="D137" s="47"/>
      <c r="E137" s="47"/>
    </row>
    <row r="138" spans="1:5" ht="12" customHeight="1">
      <c r="A138" s="11" t="s">
        <v>86</v>
      </c>
      <c r="B138" s="5" t="s">
        <v>308</v>
      </c>
      <c r="C138" s="47"/>
      <c r="D138" s="47"/>
      <c r="E138" s="47"/>
    </row>
    <row r="139" spans="1:5" ht="12" customHeight="1" thickBot="1">
      <c r="A139" s="9" t="s">
        <v>87</v>
      </c>
      <c r="B139" s="5" t="s">
        <v>309</v>
      </c>
      <c r="C139" s="47"/>
      <c r="D139" s="47"/>
      <c r="E139" s="47"/>
    </row>
    <row r="140" spans="1:5" ht="12" customHeight="1" thickBot="1">
      <c r="A140" s="16" t="s">
        <v>8</v>
      </c>
      <c r="B140" s="34" t="s">
        <v>317</v>
      </c>
      <c r="C140" s="63">
        <f>+C141+C142+C143+C144</f>
        <v>0</v>
      </c>
      <c r="D140" s="63">
        <f>+D141+D142+D143+D144</f>
        <v>0</v>
      </c>
      <c r="E140" s="63">
        <f>+E141+E142+E143+E144</f>
        <v>0</v>
      </c>
    </row>
    <row r="141" spans="1:5" ht="12" customHeight="1">
      <c r="A141" s="11" t="s">
        <v>47</v>
      </c>
      <c r="B141" s="5" t="s">
        <v>250</v>
      </c>
      <c r="C141" s="47"/>
      <c r="D141" s="47"/>
      <c r="E141" s="47"/>
    </row>
    <row r="142" spans="1:5" ht="12" customHeight="1">
      <c r="A142" s="11" t="s">
        <v>48</v>
      </c>
      <c r="B142" s="5" t="s">
        <v>251</v>
      </c>
      <c r="C142" s="47"/>
      <c r="D142" s="47"/>
      <c r="E142" s="47"/>
    </row>
    <row r="143" spans="1:5" ht="12" customHeight="1">
      <c r="A143" s="11" t="s">
        <v>165</v>
      </c>
      <c r="B143" s="5" t="s">
        <v>318</v>
      </c>
      <c r="C143" s="47"/>
      <c r="D143" s="47"/>
      <c r="E143" s="47"/>
    </row>
    <row r="144" spans="1:5" ht="12" customHeight="1" thickBot="1">
      <c r="A144" s="9" t="s">
        <v>166</v>
      </c>
      <c r="B144" s="3" t="s">
        <v>270</v>
      </c>
      <c r="C144" s="47"/>
      <c r="D144" s="47"/>
      <c r="E144" s="47"/>
    </row>
    <row r="145" spans="1:5" ht="12" customHeight="1" thickBot="1">
      <c r="A145" s="16" t="s">
        <v>9</v>
      </c>
      <c r="B145" s="34" t="s">
        <v>319</v>
      </c>
      <c r="C145" s="66">
        <f>SUM(C146:C150)</f>
        <v>0</v>
      </c>
      <c r="D145" s="66">
        <f>SUM(D146:D150)</f>
        <v>0</v>
      </c>
      <c r="E145" s="66">
        <f>SUM(E146:E150)</f>
        <v>0</v>
      </c>
    </row>
    <row r="146" spans="1:5" ht="12" customHeight="1">
      <c r="A146" s="11" t="s">
        <v>49</v>
      </c>
      <c r="B146" s="5" t="s">
        <v>314</v>
      </c>
      <c r="C146" s="47"/>
      <c r="D146" s="47"/>
      <c r="E146" s="47"/>
    </row>
    <row r="147" spans="1:5" ht="12" customHeight="1">
      <c r="A147" s="11" t="s">
        <v>50</v>
      </c>
      <c r="B147" s="5" t="s">
        <v>321</v>
      </c>
      <c r="C147" s="47"/>
      <c r="D147" s="47"/>
      <c r="E147" s="47"/>
    </row>
    <row r="148" spans="1:5" ht="12" customHeight="1">
      <c r="A148" s="11" t="s">
        <v>177</v>
      </c>
      <c r="B148" s="5" t="s">
        <v>316</v>
      </c>
      <c r="C148" s="47"/>
      <c r="D148" s="47"/>
      <c r="E148" s="47"/>
    </row>
    <row r="149" spans="1:5" ht="12" customHeight="1">
      <c r="A149" s="11" t="s">
        <v>178</v>
      </c>
      <c r="B149" s="5" t="s">
        <v>322</v>
      </c>
      <c r="C149" s="47"/>
      <c r="D149" s="47"/>
      <c r="E149" s="47"/>
    </row>
    <row r="150" spans="1:5" ht="12" customHeight="1" thickBot="1">
      <c r="A150" s="11" t="s">
        <v>320</v>
      </c>
      <c r="B150" s="5" t="s">
        <v>323</v>
      </c>
      <c r="C150" s="47"/>
      <c r="D150" s="47"/>
      <c r="E150" s="47"/>
    </row>
    <row r="151" spans="1:5" ht="12" customHeight="1" thickBot="1">
      <c r="A151" s="16" t="s">
        <v>10</v>
      </c>
      <c r="B151" s="34" t="s">
        <v>324</v>
      </c>
      <c r="C151" s="157"/>
      <c r="D151" s="157"/>
      <c r="E151" s="157"/>
    </row>
    <row r="152" spans="1:5" ht="12" customHeight="1" thickBot="1">
      <c r="A152" s="16" t="s">
        <v>11</v>
      </c>
      <c r="B152" s="34" t="s">
        <v>325</v>
      </c>
      <c r="C152" s="157"/>
      <c r="D152" s="157"/>
      <c r="E152" s="157"/>
    </row>
    <row r="153" spans="1:11" ht="15" customHeight="1" thickBot="1">
      <c r="A153" s="16" t="s">
        <v>12</v>
      </c>
      <c r="B153" s="34" t="s">
        <v>327</v>
      </c>
      <c r="C153" s="134">
        <f>+C129+C133+C140+C145+C151+C152</f>
        <v>0</v>
      </c>
      <c r="D153" s="134">
        <f>+D129+D133+D140+D145+D151+D152</f>
        <v>0</v>
      </c>
      <c r="E153" s="134">
        <f>+E129+E133+E140+E145+E151+E152</f>
        <v>0</v>
      </c>
      <c r="H153" s="135"/>
      <c r="I153" s="136"/>
      <c r="J153" s="136"/>
      <c r="K153" s="136"/>
    </row>
    <row r="154" spans="1:5" s="124" customFormat="1" ht="12.75" customHeight="1" thickBot="1">
      <c r="A154" s="56" t="s">
        <v>13</v>
      </c>
      <c r="B154" s="105" t="s">
        <v>326</v>
      </c>
      <c r="C154" s="134">
        <f>+C128+C153</f>
        <v>0</v>
      </c>
      <c r="D154" s="134"/>
      <c r="E154" s="134">
        <f>+E128+E153</f>
        <v>0</v>
      </c>
    </row>
    <row r="155" ht="7.5" customHeight="1"/>
    <row r="156" spans="1:5" ht="15.75">
      <c r="A156" s="222" t="s">
        <v>252</v>
      </c>
      <c r="B156" s="222"/>
      <c r="C156" s="222"/>
      <c r="D156" s="222"/>
      <c r="E156" s="222"/>
    </row>
    <row r="157" spans="1:5" ht="15" customHeight="1" thickBot="1">
      <c r="A157" s="220" t="s">
        <v>357</v>
      </c>
      <c r="B157" s="220"/>
      <c r="C157" s="223" t="s">
        <v>370</v>
      </c>
      <c r="D157" s="223"/>
      <c r="E157" s="223"/>
    </row>
    <row r="158" spans="1:6" ht="13.5" customHeight="1" thickBot="1">
      <c r="A158" s="16">
        <v>1</v>
      </c>
      <c r="B158" s="21" t="s">
        <v>328</v>
      </c>
      <c r="C158" s="58">
        <f>+C62-C128</f>
        <v>0</v>
      </c>
      <c r="D158" s="58">
        <f>+D62-D128</f>
        <v>0</v>
      </c>
      <c r="E158" s="58">
        <f>+E62-E128</f>
        <v>0</v>
      </c>
      <c r="F158" s="137"/>
    </row>
    <row r="159" spans="1:5" ht="27.75" customHeight="1" thickBot="1">
      <c r="A159" s="16" t="s">
        <v>4</v>
      </c>
      <c r="B159" s="21" t="s">
        <v>334</v>
      </c>
      <c r="C159" s="58">
        <f>+C86-C153</f>
        <v>0</v>
      </c>
      <c r="D159" s="58">
        <f>+D86-D153</f>
        <v>0</v>
      </c>
      <c r="E159" s="58">
        <f>+E86-E153</f>
        <v>0</v>
      </c>
    </row>
  </sheetData>
  <sheetProtection/>
  <mergeCells count="9">
    <mergeCell ref="A1:E1"/>
    <mergeCell ref="A2:B2"/>
    <mergeCell ref="A89:E89"/>
    <mergeCell ref="A90:B90"/>
    <mergeCell ref="A156:E156"/>
    <mergeCell ref="A157:B157"/>
    <mergeCell ref="C2:E2"/>
    <mergeCell ref="C90:E90"/>
    <mergeCell ref="C157:E157"/>
  </mergeCells>
  <printOptions horizontalCentered="1"/>
  <pageMargins left="0.29" right="0.28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 xml:space="preserve">&amp;C&amp;"Times New Roman CE,Félkövér"&amp;12
Mórágy Község Önkormányzat
2021. ÉVI KÖLTSÉGVETÉS
ÁLLAMIGAZGATÁSI FELADATAINAK MÉRLEGE
&amp;R&amp;"Times New Roman CE,Félkövér dőlt"&amp;11 1. melléklet </oddHeader>
  </headerFooter>
  <rowBreaks count="1" manualBreakCount="1">
    <brk id="87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33"/>
  <sheetViews>
    <sheetView tabSelected="1" zoomScale="110" zoomScaleNormal="110" zoomScaleSheetLayoutView="100" workbookViewId="0" topLeftCell="A1">
      <selection activeCell="E23" sqref="E23"/>
    </sheetView>
  </sheetViews>
  <sheetFormatPr defaultColWidth="9.00390625" defaultRowHeight="12.75"/>
  <cols>
    <col min="1" max="1" width="6.875" style="29" customWidth="1"/>
    <col min="2" max="2" width="55.125" style="43" customWidth="1"/>
    <col min="3" max="5" width="16.375" style="29" customWidth="1"/>
    <col min="6" max="6" width="55.125" style="29" customWidth="1"/>
    <col min="7" max="9" width="16.375" style="29" customWidth="1"/>
    <col min="10" max="16384" width="9.375" style="29" customWidth="1"/>
  </cols>
  <sheetData>
    <row r="1" spans="2:9" ht="39.75" customHeight="1">
      <c r="B1" s="73" t="s">
        <v>77</v>
      </c>
      <c r="C1" s="74"/>
      <c r="D1" s="74"/>
      <c r="E1" s="74"/>
      <c r="F1" s="74"/>
      <c r="G1" s="74"/>
      <c r="H1" s="74"/>
      <c r="I1" s="74"/>
    </row>
    <row r="2" spans="7:9" ht="14.25" thickBot="1">
      <c r="G2" s="228" t="s">
        <v>369</v>
      </c>
      <c r="H2" s="228"/>
      <c r="I2" s="228"/>
    </row>
    <row r="3" spans="1:9" ht="18" customHeight="1" thickBot="1">
      <c r="A3" s="225" t="s">
        <v>39</v>
      </c>
      <c r="B3" s="75" t="s">
        <v>35</v>
      </c>
      <c r="C3" s="76"/>
      <c r="D3" s="76"/>
      <c r="E3" s="76"/>
      <c r="F3" s="75" t="s">
        <v>36</v>
      </c>
      <c r="G3" s="77"/>
      <c r="H3" s="77"/>
      <c r="I3" s="77"/>
    </row>
    <row r="4" spans="1:9" s="78" customFormat="1" ht="35.25" customHeight="1" thickBot="1">
      <c r="A4" s="226"/>
      <c r="B4" s="44" t="s">
        <v>37</v>
      </c>
      <c r="C4" s="45" t="str">
        <f>+'1.sz.mell.összesített'!C3</f>
        <v>2021. évi előirányzat</v>
      </c>
      <c r="D4" s="45" t="str">
        <f>+'1.sz.mell.összesített'!D3</f>
        <v>Javasolt módosítás</v>
      </c>
      <c r="E4" s="45" t="str">
        <f>+'1.sz.mell.összesített'!E3</f>
        <v>Módosított előirányzat</v>
      </c>
      <c r="F4" s="44" t="s">
        <v>37</v>
      </c>
      <c r="G4" s="196" t="str">
        <f>+C4</f>
        <v>2021. évi előirányzat</v>
      </c>
      <c r="H4" s="45" t="str">
        <f>+D4</f>
        <v>Javasolt módosítás</v>
      </c>
      <c r="I4" s="204" t="str">
        <f>+E4</f>
        <v>Módosított előirányzat</v>
      </c>
    </row>
    <row r="5" spans="1:9" s="82" customFormat="1" ht="12" customHeight="1" thickBot="1">
      <c r="A5" s="79">
        <v>1</v>
      </c>
      <c r="B5" s="80">
        <v>2</v>
      </c>
      <c r="C5" s="81">
        <v>3</v>
      </c>
      <c r="D5" s="81">
        <v>4</v>
      </c>
      <c r="E5" s="81">
        <v>5</v>
      </c>
      <c r="F5" s="80">
        <v>6</v>
      </c>
      <c r="G5" s="197">
        <v>7</v>
      </c>
      <c r="H5" s="81">
        <v>8</v>
      </c>
      <c r="I5" s="205">
        <v>9</v>
      </c>
    </row>
    <row r="6" spans="1:9" ht="12.75" customHeight="1">
      <c r="A6" s="83" t="s">
        <v>3</v>
      </c>
      <c r="B6" s="84" t="s">
        <v>253</v>
      </c>
      <c r="C6" s="68">
        <f>'1.sz.mell.összesített'!C5</f>
        <v>63117572</v>
      </c>
      <c r="D6" s="67">
        <f>'1.sz.mell.összesített'!D5</f>
        <v>2170710</v>
      </c>
      <c r="E6" s="67">
        <f>'1.sz.mell.összesített'!E5</f>
        <v>65288282</v>
      </c>
      <c r="F6" s="84" t="s">
        <v>38</v>
      </c>
      <c r="G6" s="67">
        <f>'1.sz.mell.összesített'!C94</f>
        <v>62971768</v>
      </c>
      <c r="H6" s="67">
        <f>'1.sz.mell.összesített'!D94</f>
        <v>763906</v>
      </c>
      <c r="I6" s="206">
        <f>'1.sz.mell.összesített'!E94</f>
        <v>63735674</v>
      </c>
    </row>
    <row r="7" spans="1:9" ht="12.75" customHeight="1">
      <c r="A7" s="85" t="s">
        <v>4</v>
      </c>
      <c r="B7" s="86" t="s">
        <v>254</v>
      </c>
      <c r="C7" s="68">
        <f>'1.sz.mell.összesített'!C12</f>
        <v>54584372</v>
      </c>
      <c r="D7" s="68">
        <f>'1.sz.mell.összesített'!D12</f>
        <v>18434709</v>
      </c>
      <c r="E7" s="68">
        <f>'1.sz.mell.összesített'!E12</f>
        <v>73019081</v>
      </c>
      <c r="F7" s="86" t="s">
        <v>93</v>
      </c>
      <c r="G7" s="68">
        <f>'1.sz.mell.összesített'!C95</f>
        <v>9332580</v>
      </c>
      <c r="H7" s="68">
        <f>'1.sz.mell.összesített'!D95</f>
        <v>0</v>
      </c>
      <c r="I7" s="207">
        <f>'1.sz.mell.összesített'!E95</f>
        <v>9332580</v>
      </c>
    </row>
    <row r="8" spans="1:9" ht="12.75" customHeight="1">
      <c r="A8" s="85" t="s">
        <v>5</v>
      </c>
      <c r="B8" s="86" t="s">
        <v>274</v>
      </c>
      <c r="C8" s="68"/>
      <c r="D8" s="68"/>
      <c r="E8" s="68"/>
      <c r="F8" s="86" t="s">
        <v>113</v>
      </c>
      <c r="G8" s="68">
        <f>'1.sz.mell.összesített'!C96</f>
        <v>54787842</v>
      </c>
      <c r="H8" s="68">
        <f>'1.sz.mell.összesített'!D96</f>
        <v>15599471</v>
      </c>
      <c r="I8" s="207">
        <f>'1.sz.mell.összesített'!E96</f>
        <v>70387313</v>
      </c>
    </row>
    <row r="9" spans="1:9" ht="12.75" customHeight="1">
      <c r="A9" s="85" t="s">
        <v>6</v>
      </c>
      <c r="B9" s="86" t="s">
        <v>84</v>
      </c>
      <c r="C9" s="68">
        <f>'1.sz.mell.összesített'!C26</f>
        <v>4060000</v>
      </c>
      <c r="D9" s="68">
        <f>'1.sz.mell.összesített'!D26</f>
        <v>0</v>
      </c>
      <c r="E9" s="68">
        <f>'1.sz.mell.összesített'!E26</f>
        <v>4060000</v>
      </c>
      <c r="F9" s="86" t="s">
        <v>94</v>
      </c>
      <c r="G9" s="68">
        <f>'1.sz.mell.összesített'!C97</f>
        <v>6780000</v>
      </c>
      <c r="H9" s="68">
        <f>'1.sz.mell.összesített'!D97</f>
        <v>0</v>
      </c>
      <c r="I9" s="207">
        <f>'1.sz.mell.összesített'!E97</f>
        <v>6780000</v>
      </c>
    </row>
    <row r="10" spans="1:9" ht="12.75" customHeight="1">
      <c r="A10" s="85" t="s">
        <v>7</v>
      </c>
      <c r="B10" s="87" t="s">
        <v>277</v>
      </c>
      <c r="C10" s="68">
        <f>'1.sz.mell.összesített'!C34</f>
        <v>14229301</v>
      </c>
      <c r="D10" s="68">
        <f>'1.sz.mell.összesített'!D34</f>
        <v>842804</v>
      </c>
      <c r="E10" s="68">
        <f>'1.sz.mell.összesített'!E34</f>
        <v>15072105</v>
      </c>
      <c r="F10" s="86" t="s">
        <v>95</v>
      </c>
      <c r="G10" s="68">
        <f>'1.sz.mell.összesített'!C98</f>
        <v>10740023</v>
      </c>
      <c r="H10" s="68">
        <f>'1.sz.mell.összesített'!D98</f>
        <v>2257266</v>
      </c>
      <c r="I10" s="207">
        <f>'1.sz.mell.összesített'!E98</f>
        <v>12997289</v>
      </c>
    </row>
    <row r="11" spans="1:9" ht="12.75" customHeight="1">
      <c r="A11" s="85" t="s">
        <v>8</v>
      </c>
      <c r="B11" s="86" t="s">
        <v>255</v>
      </c>
      <c r="C11" s="68">
        <f>'1.sz.mell.összesített'!C52</f>
        <v>0</v>
      </c>
      <c r="D11" s="68">
        <f>'1.sz.mell.összesített'!D52</f>
        <v>0</v>
      </c>
      <c r="E11" s="69">
        <f>'1.sz.mell.összesített'!E52</f>
        <v>0</v>
      </c>
      <c r="F11" s="86" t="s">
        <v>372</v>
      </c>
      <c r="G11" s="68">
        <f>'1.sz.mell.összesített'!C111</f>
        <v>12787520</v>
      </c>
      <c r="H11" s="68">
        <f>'1.sz.mell.összesített'!D111</f>
        <v>-461131</v>
      </c>
      <c r="I11" s="207">
        <f>'1.sz.mell.összesített'!E111</f>
        <v>12326389</v>
      </c>
    </row>
    <row r="12" spans="1:9" ht="12.75" customHeight="1">
      <c r="A12" s="85" t="s">
        <v>9</v>
      </c>
      <c r="B12" s="86" t="s">
        <v>335</v>
      </c>
      <c r="C12" s="68"/>
      <c r="D12" s="68"/>
      <c r="E12" s="68"/>
      <c r="F12" s="27" t="s">
        <v>373</v>
      </c>
      <c r="G12" s="69"/>
      <c r="H12" s="68"/>
      <c r="I12" s="207"/>
    </row>
    <row r="13" spans="1:9" ht="12.75" customHeight="1">
      <c r="A13" s="85" t="s">
        <v>10</v>
      </c>
      <c r="B13" s="27"/>
      <c r="C13" s="68"/>
      <c r="D13" s="68"/>
      <c r="E13" s="68"/>
      <c r="F13" s="27"/>
      <c r="G13" s="69"/>
      <c r="H13" s="68"/>
      <c r="I13" s="207"/>
    </row>
    <row r="14" spans="1:9" ht="12.75" customHeight="1">
      <c r="A14" s="85" t="s">
        <v>11</v>
      </c>
      <c r="B14" s="138"/>
      <c r="C14" s="69"/>
      <c r="D14" s="69"/>
      <c r="E14" s="69"/>
      <c r="F14" s="27"/>
      <c r="G14" s="69"/>
      <c r="H14" s="68"/>
      <c r="I14" s="207"/>
    </row>
    <row r="15" spans="1:9" ht="12.75" customHeight="1">
      <c r="A15" s="85" t="s">
        <v>12</v>
      </c>
      <c r="B15" s="27"/>
      <c r="C15" s="68"/>
      <c r="D15" s="68"/>
      <c r="E15" s="68"/>
      <c r="F15" s="27"/>
      <c r="G15" s="69"/>
      <c r="H15" s="68"/>
      <c r="I15" s="207"/>
    </row>
    <row r="16" spans="1:9" ht="12.75" customHeight="1">
      <c r="A16" s="85" t="s">
        <v>13</v>
      </c>
      <c r="B16" s="27"/>
      <c r="C16" s="68"/>
      <c r="D16" s="68"/>
      <c r="E16" s="68"/>
      <c r="F16" s="27"/>
      <c r="G16" s="69"/>
      <c r="H16" s="68"/>
      <c r="I16" s="207"/>
    </row>
    <row r="17" spans="1:9" ht="12.75" customHeight="1" thickBot="1">
      <c r="A17" s="85" t="s">
        <v>14</v>
      </c>
      <c r="B17" s="30"/>
      <c r="C17" s="70"/>
      <c r="D17" s="70"/>
      <c r="E17" s="70"/>
      <c r="F17" s="27"/>
      <c r="G17" s="199"/>
      <c r="H17" s="70"/>
      <c r="I17" s="208"/>
    </row>
    <row r="18" spans="1:9" ht="15.75" customHeight="1" thickBot="1">
      <c r="A18" s="88" t="s">
        <v>15</v>
      </c>
      <c r="B18" s="35" t="s">
        <v>336</v>
      </c>
      <c r="C18" s="71">
        <f>SUM(C6:C17)</f>
        <v>135991245</v>
      </c>
      <c r="D18" s="71">
        <f>SUM(D6:D17)</f>
        <v>21448223</v>
      </c>
      <c r="E18" s="71">
        <f>SUM(E6:E17)</f>
        <v>157439468</v>
      </c>
      <c r="F18" s="35" t="s">
        <v>261</v>
      </c>
      <c r="G18" s="200">
        <f>SUM(G6:G17)</f>
        <v>157399733</v>
      </c>
      <c r="H18" s="71">
        <f>SUM(H6:H17)</f>
        <v>18159512</v>
      </c>
      <c r="I18" s="209">
        <f>SUM(I6:I17)</f>
        <v>175559245</v>
      </c>
    </row>
    <row r="19" spans="1:9" ht="12.75" customHeight="1">
      <c r="A19" s="89" t="s">
        <v>16</v>
      </c>
      <c r="B19" s="90" t="s">
        <v>258</v>
      </c>
      <c r="C19" s="159">
        <v>57511746</v>
      </c>
      <c r="D19" s="159">
        <v>112905</v>
      </c>
      <c r="E19" s="159">
        <v>57624651</v>
      </c>
      <c r="F19" s="91" t="s">
        <v>101</v>
      </c>
      <c r="G19" s="201"/>
      <c r="H19" s="72"/>
      <c r="I19" s="210"/>
    </row>
    <row r="20" spans="1:9" ht="12.75" customHeight="1">
      <c r="A20" s="92" t="s">
        <v>17</v>
      </c>
      <c r="B20" s="91" t="s">
        <v>106</v>
      </c>
      <c r="C20" s="31">
        <v>18170488</v>
      </c>
      <c r="D20" s="31"/>
      <c r="E20" s="31">
        <v>18170488</v>
      </c>
      <c r="F20" s="91" t="s">
        <v>260</v>
      </c>
      <c r="G20" s="202"/>
      <c r="H20" s="31"/>
      <c r="I20" s="211"/>
    </row>
    <row r="21" spans="1:9" ht="12.75" customHeight="1">
      <c r="A21" s="92" t="s">
        <v>18</v>
      </c>
      <c r="B21" s="91" t="s">
        <v>107</v>
      </c>
      <c r="C21" s="31"/>
      <c r="D21" s="31"/>
      <c r="E21" s="31"/>
      <c r="F21" s="91" t="s">
        <v>75</v>
      </c>
      <c r="G21" s="202"/>
      <c r="H21" s="31"/>
      <c r="I21" s="211"/>
    </row>
    <row r="22" spans="1:9" ht="12.75" customHeight="1">
      <c r="A22" s="92" t="s">
        <v>19</v>
      </c>
      <c r="B22" s="91" t="s">
        <v>111</v>
      </c>
      <c r="C22" s="31"/>
      <c r="D22" s="31"/>
      <c r="E22" s="31"/>
      <c r="F22" s="91" t="s">
        <v>76</v>
      </c>
      <c r="G22" s="202"/>
      <c r="H22" s="31"/>
      <c r="I22" s="211"/>
    </row>
    <row r="23" spans="1:9" ht="12.75" customHeight="1">
      <c r="A23" s="92" t="s">
        <v>20</v>
      </c>
      <c r="B23" s="91" t="s">
        <v>112</v>
      </c>
      <c r="C23" s="31">
        <v>39341258</v>
      </c>
      <c r="D23" s="31">
        <v>112905</v>
      </c>
      <c r="E23" s="31">
        <v>39454163</v>
      </c>
      <c r="F23" s="90" t="s">
        <v>114</v>
      </c>
      <c r="G23" s="202"/>
      <c r="H23" s="31"/>
      <c r="I23" s="211"/>
    </row>
    <row r="24" spans="1:9" ht="12.75" customHeight="1">
      <c r="A24" s="92" t="s">
        <v>21</v>
      </c>
      <c r="B24" s="91" t="s">
        <v>259</v>
      </c>
      <c r="C24" s="93">
        <f>+C25+C26</f>
        <v>0</v>
      </c>
      <c r="D24" s="93">
        <f>+D25+D26</f>
        <v>0</v>
      </c>
      <c r="E24" s="93">
        <f>+E25+E26</f>
        <v>0</v>
      </c>
      <c r="F24" s="91" t="s">
        <v>102</v>
      </c>
      <c r="G24" s="202"/>
      <c r="H24" s="31"/>
      <c r="I24" s="211"/>
    </row>
    <row r="25" spans="1:9" ht="12.75" customHeight="1">
      <c r="A25" s="89" t="s">
        <v>22</v>
      </c>
      <c r="B25" s="90" t="s">
        <v>256</v>
      </c>
      <c r="C25" s="72"/>
      <c r="D25" s="72"/>
      <c r="E25" s="72"/>
      <c r="F25" s="84" t="s">
        <v>318</v>
      </c>
      <c r="G25" s="201"/>
      <c r="H25" s="72"/>
      <c r="I25" s="210"/>
    </row>
    <row r="26" spans="1:9" ht="12.75" customHeight="1">
      <c r="A26" s="92" t="s">
        <v>23</v>
      </c>
      <c r="B26" s="91" t="s">
        <v>257</v>
      </c>
      <c r="C26" s="31"/>
      <c r="D26" s="31"/>
      <c r="E26" s="31"/>
      <c r="F26" s="86" t="s">
        <v>324</v>
      </c>
      <c r="G26" s="202"/>
      <c r="H26" s="31"/>
      <c r="I26" s="211"/>
    </row>
    <row r="27" spans="1:9" ht="12.75" customHeight="1">
      <c r="A27" s="85" t="s">
        <v>24</v>
      </c>
      <c r="B27" s="91" t="s">
        <v>329</v>
      </c>
      <c r="C27" s="31"/>
      <c r="D27" s="31"/>
      <c r="E27" s="31"/>
      <c r="F27" s="86" t="s">
        <v>251</v>
      </c>
      <c r="G27" s="68">
        <f>'1.sz.mell.összesített'!C142</f>
        <v>0</v>
      </c>
      <c r="H27" s="31">
        <f>'1.sz.mell.összesített'!D142</f>
        <v>2637608</v>
      </c>
      <c r="I27" s="31">
        <f>'1.sz.mell.összesített'!E142</f>
        <v>2637608</v>
      </c>
    </row>
    <row r="28" spans="1:9" ht="12.75" customHeight="1" thickBot="1">
      <c r="A28" s="108" t="s">
        <v>25</v>
      </c>
      <c r="B28" s="90" t="s">
        <v>214</v>
      </c>
      <c r="C28" s="72"/>
      <c r="D28" s="72"/>
      <c r="E28" s="72"/>
      <c r="F28" s="140" t="s">
        <v>376</v>
      </c>
      <c r="G28" s="201">
        <v>39341258</v>
      </c>
      <c r="H28" s="72"/>
      <c r="I28" s="210">
        <v>39341258</v>
      </c>
    </row>
    <row r="29" spans="1:9" ht="15.75" customHeight="1" thickBot="1">
      <c r="A29" s="88" t="s">
        <v>26</v>
      </c>
      <c r="B29" s="35" t="s">
        <v>337</v>
      </c>
      <c r="C29" s="71">
        <f>+C19+C24+C27+C28</f>
        <v>57511746</v>
      </c>
      <c r="D29" s="71">
        <f>+D19+D24+D27+D28</f>
        <v>112905</v>
      </c>
      <c r="E29" s="71">
        <f>+E19+E24+E27+E28</f>
        <v>57624651</v>
      </c>
      <c r="F29" s="35" t="s">
        <v>339</v>
      </c>
      <c r="G29" s="200">
        <f>SUM(G19:G28)</f>
        <v>39341258</v>
      </c>
      <c r="H29" s="71">
        <f>SUM(H19:H28)</f>
        <v>2637608</v>
      </c>
      <c r="I29" s="209">
        <f>SUM(I19:I28)</f>
        <v>41978866</v>
      </c>
    </row>
    <row r="30" spans="1:9" ht="13.5" thickBot="1">
      <c r="A30" s="88" t="s">
        <v>27</v>
      </c>
      <c r="B30" s="94" t="s">
        <v>338</v>
      </c>
      <c r="C30" s="203">
        <f>SUM(C18+C29)</f>
        <v>193502991</v>
      </c>
      <c r="D30" s="212">
        <f>SUM(D18+D29)</f>
        <v>21561128</v>
      </c>
      <c r="E30" s="95">
        <f>SUM(E18+E29)</f>
        <v>215064119</v>
      </c>
      <c r="F30" s="94" t="s">
        <v>340</v>
      </c>
      <c r="G30" s="203">
        <f>+G18+G29</f>
        <v>196740991</v>
      </c>
      <c r="H30" s="212">
        <f>+H18+H29</f>
        <v>20797120</v>
      </c>
      <c r="I30" s="95">
        <f>+I18+I29</f>
        <v>217538111</v>
      </c>
    </row>
    <row r="31" spans="1:9" ht="13.5" thickBot="1">
      <c r="A31" s="88" t="s">
        <v>28</v>
      </c>
      <c r="B31" s="94" t="s">
        <v>79</v>
      </c>
      <c r="C31" s="218">
        <f>IF(C18-G18&lt;0,G18-C18,"-")</f>
        <v>21408488</v>
      </c>
      <c r="D31" s="218" t="str">
        <f>IF(D18-H18&lt;0,H18-D18,"-")</f>
        <v>-</v>
      </c>
      <c r="E31" s="218">
        <f>IF(E18-I18&lt;0,I18-E18,"-")</f>
        <v>18119777</v>
      </c>
      <c r="F31" s="94" t="s">
        <v>80</v>
      </c>
      <c r="G31" s="218" t="str">
        <f>IF(C18-G18&gt;0,C18-G18,"-")</f>
        <v>-</v>
      </c>
      <c r="H31" s="218">
        <f>IF(D18-H18&gt;0,D18-H18,"-")</f>
        <v>3288711</v>
      </c>
      <c r="I31" s="218" t="str">
        <f>IF(E18-I18&gt;0,E18-I18,"-")</f>
        <v>-</v>
      </c>
    </row>
    <row r="32" spans="1:9" ht="13.5" thickBot="1">
      <c r="A32" s="88" t="s">
        <v>29</v>
      </c>
      <c r="B32" s="94" t="s">
        <v>115</v>
      </c>
      <c r="C32" s="218">
        <f>IF(C18+C19-G30&lt;0,G30-(C18+C19),"-")</f>
        <v>3238000</v>
      </c>
      <c r="D32" s="218" t="str">
        <f>IF(D18+D19-H30&lt;0,H30-(D18+D19),"-")</f>
        <v>-</v>
      </c>
      <c r="E32" s="218">
        <f>IF(E18+E19-I30&lt;0,I30-(E18+E19),"-")</f>
        <v>2473992</v>
      </c>
      <c r="F32" s="94" t="s">
        <v>116</v>
      </c>
      <c r="G32" s="218" t="str">
        <f>IF(C18+C19-G30&gt;0,C18+C19-G30,"-")</f>
        <v>-</v>
      </c>
      <c r="H32" s="218">
        <f>IF(D18+D19-H30&gt;0,D18+D19-H30,"-")</f>
        <v>764008</v>
      </c>
      <c r="I32" s="218" t="str">
        <f>IF(E18+E19-I30&gt;0,E18+E19-I30,"-")</f>
        <v>-</v>
      </c>
    </row>
    <row r="33" spans="2:6" ht="18.75">
      <c r="B33" s="227"/>
      <c r="C33" s="227"/>
      <c r="D33" s="227"/>
      <c r="E33" s="227"/>
      <c r="F33" s="227"/>
    </row>
  </sheetData>
  <sheetProtection/>
  <mergeCells count="3">
    <mergeCell ref="A3:A4"/>
    <mergeCell ref="B33:F33"/>
    <mergeCell ref="G2:I2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scale="70" r:id="rId1"/>
  <headerFooter alignWithMargins="0">
    <oddHeader>&amp;R&amp;"Times New Roman CE,Félkövér dőlt"&amp;11 2.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33"/>
  <sheetViews>
    <sheetView zoomScaleSheetLayoutView="115" workbookViewId="0" topLeftCell="B1">
      <selection activeCell="E10" sqref="E10"/>
    </sheetView>
  </sheetViews>
  <sheetFormatPr defaultColWidth="9.00390625" defaultRowHeight="12.75"/>
  <cols>
    <col min="1" max="1" width="6.875" style="29" customWidth="1"/>
    <col min="2" max="2" width="55.125" style="43" customWidth="1"/>
    <col min="3" max="5" width="16.375" style="29" customWidth="1"/>
    <col min="6" max="6" width="55.125" style="29" customWidth="1"/>
    <col min="7" max="9" width="16.375" style="29" customWidth="1"/>
    <col min="10" max="16384" width="9.375" style="29" customWidth="1"/>
  </cols>
  <sheetData>
    <row r="1" spans="2:9" ht="31.5" customHeight="1">
      <c r="B1" s="73" t="s">
        <v>78</v>
      </c>
      <c r="C1" s="74"/>
      <c r="D1" s="74"/>
      <c r="E1" s="74"/>
      <c r="F1" s="74"/>
      <c r="G1" s="74"/>
      <c r="H1" s="74"/>
      <c r="I1" s="74"/>
    </row>
    <row r="2" spans="7:9" ht="14.25" thickBot="1">
      <c r="G2" s="228" t="s">
        <v>369</v>
      </c>
      <c r="H2" s="228"/>
      <c r="I2" s="228"/>
    </row>
    <row r="3" spans="1:9" ht="13.5" thickBot="1">
      <c r="A3" s="229" t="s">
        <v>39</v>
      </c>
      <c r="B3" s="75" t="s">
        <v>35</v>
      </c>
      <c r="C3" s="76"/>
      <c r="D3" s="76"/>
      <c r="E3" s="76"/>
      <c r="F3" s="75" t="s">
        <v>36</v>
      </c>
      <c r="G3" s="77"/>
      <c r="H3" s="77"/>
      <c r="I3" s="77"/>
    </row>
    <row r="4" spans="1:9" s="78" customFormat="1" ht="24.75" thickBot="1">
      <c r="A4" s="230"/>
      <c r="B4" s="44" t="s">
        <v>37</v>
      </c>
      <c r="C4" s="45" t="str">
        <f>+'2.sz.mell.működési  '!C4</f>
        <v>2021. évi előirányzat</v>
      </c>
      <c r="D4" s="45" t="str">
        <f>+'2.sz.mell.működési  '!D4</f>
        <v>Javasolt módosítás</v>
      </c>
      <c r="E4" s="45" t="str">
        <f>+'2.sz.mell.működési  '!E4</f>
        <v>Módosított előirányzat</v>
      </c>
      <c r="F4" s="44" t="s">
        <v>37</v>
      </c>
      <c r="G4" s="45" t="str">
        <f>+'2.sz.mell.működési  '!C4</f>
        <v>2021. évi előirányzat</v>
      </c>
      <c r="H4" s="45" t="str">
        <f>+'2.sz.mell.működési  '!D4</f>
        <v>Javasolt módosítás</v>
      </c>
      <c r="I4" s="28" t="str">
        <f>+'2.sz.mell.működési  '!E4</f>
        <v>Módosított előirányzat</v>
      </c>
    </row>
    <row r="5" spans="1:9" s="78" customFormat="1" ht="13.5" thickBot="1">
      <c r="A5" s="79">
        <v>1</v>
      </c>
      <c r="B5" s="80">
        <v>2</v>
      </c>
      <c r="C5" s="81">
        <v>3</v>
      </c>
      <c r="D5" s="81">
        <v>4</v>
      </c>
      <c r="E5" s="81">
        <v>5</v>
      </c>
      <c r="F5" s="80">
        <v>6</v>
      </c>
      <c r="G5" s="197">
        <v>7</v>
      </c>
      <c r="H5" s="81">
        <v>8</v>
      </c>
      <c r="I5" s="205">
        <v>9</v>
      </c>
    </row>
    <row r="6" spans="1:9" ht="12.75" customHeight="1">
      <c r="A6" s="83" t="s">
        <v>3</v>
      </c>
      <c r="B6" s="84" t="s">
        <v>262</v>
      </c>
      <c r="C6" s="68">
        <f>'1.sz.mell.összesített'!C19</f>
        <v>39075000</v>
      </c>
      <c r="D6" s="68">
        <f>'1.sz.mell.összesített'!D19</f>
        <v>20000000</v>
      </c>
      <c r="E6" s="68">
        <f>'1.sz.mell.összesített'!E19</f>
        <v>59075000</v>
      </c>
      <c r="F6" s="84" t="s">
        <v>108</v>
      </c>
      <c r="G6" s="198">
        <f>'1.sz.mell.összesített'!C115</f>
        <v>35837000</v>
      </c>
      <c r="H6" s="198">
        <f>'1.sz.mell.összesített'!D115</f>
        <v>24250000</v>
      </c>
      <c r="I6" s="206">
        <f>'1.sz.mell.összesített'!E115</f>
        <v>60087000</v>
      </c>
    </row>
    <row r="7" spans="1:9" ht="12.75">
      <c r="A7" s="85" t="s">
        <v>4</v>
      </c>
      <c r="B7" s="86" t="s">
        <v>263</v>
      </c>
      <c r="C7" s="68"/>
      <c r="D7" s="68">
        <v>0</v>
      </c>
      <c r="E7" s="68">
        <v>0</v>
      </c>
      <c r="F7" s="86" t="s">
        <v>268</v>
      </c>
      <c r="G7" s="69"/>
      <c r="H7" s="68"/>
      <c r="I7" s="207"/>
    </row>
    <row r="8" spans="1:9" ht="12.75" customHeight="1">
      <c r="A8" s="85" t="s">
        <v>5</v>
      </c>
      <c r="B8" s="86" t="s">
        <v>0</v>
      </c>
      <c r="C8" s="68">
        <f>'1.sz.mell.összesített'!C46</f>
        <v>0</v>
      </c>
      <c r="D8" s="68">
        <f>'1.sz.mell.összesített'!D46</f>
        <v>830000</v>
      </c>
      <c r="E8" s="68">
        <f>'1.sz.mell.összesített'!E46</f>
        <v>830000</v>
      </c>
      <c r="F8" s="86" t="s">
        <v>97</v>
      </c>
      <c r="G8" s="69">
        <f>'1.sz.mell.összesített'!C117</f>
        <v>0</v>
      </c>
      <c r="H8" s="68">
        <f>'1.sz.mell.összesített'!D117</f>
        <v>0</v>
      </c>
      <c r="I8" s="207">
        <f>'1.sz.mell.összesített'!E117</f>
        <v>0</v>
      </c>
    </row>
    <row r="9" spans="1:9" ht="12.75" customHeight="1">
      <c r="A9" s="85" t="s">
        <v>6</v>
      </c>
      <c r="B9" s="86" t="s">
        <v>264</v>
      </c>
      <c r="C9" s="68">
        <f>'1.sz.mell.összesített'!C57</f>
        <v>0</v>
      </c>
      <c r="D9" s="68">
        <f>'1.sz.mell.összesített'!D57</f>
        <v>2655992</v>
      </c>
      <c r="E9" s="68">
        <f>'1.sz.mell.összesített'!E57</f>
        <v>2655992</v>
      </c>
      <c r="F9" s="86" t="s">
        <v>269</v>
      </c>
      <c r="G9" s="69"/>
      <c r="H9" s="68"/>
      <c r="I9" s="207"/>
    </row>
    <row r="10" spans="1:9" ht="12.75" customHeight="1">
      <c r="A10" s="85" t="s">
        <v>7</v>
      </c>
      <c r="B10" s="86" t="s">
        <v>265</v>
      </c>
      <c r="C10" s="68"/>
      <c r="D10" s="68"/>
      <c r="E10" s="68"/>
      <c r="F10" s="86" t="s">
        <v>110</v>
      </c>
      <c r="G10" s="69">
        <f>'1.sz.mell.összesített'!C119</f>
        <v>0</v>
      </c>
      <c r="H10" s="69">
        <f>'1.sz.mell.összesített'!D119</f>
        <v>0</v>
      </c>
      <c r="I10" s="69">
        <f>'1.sz.mell.összesített'!E119</f>
        <v>0</v>
      </c>
    </row>
    <row r="11" spans="1:9" ht="12.75" customHeight="1">
      <c r="A11" s="85" t="s">
        <v>8</v>
      </c>
      <c r="B11" s="86" t="s">
        <v>266</v>
      </c>
      <c r="C11" s="68">
        <f>'1.sz.mell.összesített'!C57</f>
        <v>0</v>
      </c>
      <c r="D11" s="68"/>
      <c r="E11" s="68"/>
      <c r="F11" s="86" t="s">
        <v>374</v>
      </c>
      <c r="G11" s="69"/>
      <c r="H11" s="68"/>
      <c r="I11" s="207"/>
    </row>
    <row r="12" spans="1:9" ht="12.75" customHeight="1">
      <c r="A12" s="85" t="s">
        <v>9</v>
      </c>
      <c r="B12" s="27"/>
      <c r="C12" s="68"/>
      <c r="D12" s="68"/>
      <c r="E12" s="68"/>
      <c r="F12" s="86" t="s">
        <v>375</v>
      </c>
      <c r="G12" s="69"/>
      <c r="H12" s="68"/>
      <c r="I12" s="207"/>
    </row>
    <row r="13" spans="1:9" ht="12.75" customHeight="1">
      <c r="A13" s="85" t="s">
        <v>10</v>
      </c>
      <c r="B13" s="27"/>
      <c r="C13" s="68"/>
      <c r="D13" s="68"/>
      <c r="E13" s="68"/>
      <c r="F13" s="142"/>
      <c r="G13" s="69"/>
      <c r="H13" s="68"/>
      <c r="I13" s="207"/>
    </row>
    <row r="14" spans="1:9" ht="12.75" customHeight="1">
      <c r="A14" s="85" t="s">
        <v>11</v>
      </c>
      <c r="B14" s="139"/>
      <c r="C14" s="69"/>
      <c r="D14" s="69"/>
      <c r="E14" s="69"/>
      <c r="F14" s="141"/>
      <c r="G14" s="69"/>
      <c r="H14" s="68"/>
      <c r="I14" s="207"/>
    </row>
    <row r="15" spans="1:9" ht="12.75">
      <c r="A15" s="85" t="s">
        <v>12</v>
      </c>
      <c r="B15" s="27"/>
      <c r="C15" s="69"/>
      <c r="D15" s="69"/>
      <c r="E15" s="69"/>
      <c r="F15" s="141"/>
      <c r="G15" s="69"/>
      <c r="H15" s="68"/>
      <c r="I15" s="207"/>
    </row>
    <row r="16" spans="1:9" ht="12.75" customHeight="1" thickBot="1">
      <c r="A16" s="108" t="s">
        <v>13</v>
      </c>
      <c r="B16" s="140"/>
      <c r="C16" s="110"/>
      <c r="D16" s="110"/>
      <c r="E16" s="110"/>
      <c r="F16" s="109" t="s">
        <v>34</v>
      </c>
      <c r="G16" s="110"/>
      <c r="H16" s="216"/>
      <c r="I16" s="214"/>
    </row>
    <row r="17" spans="1:9" ht="15.75" customHeight="1" thickBot="1">
      <c r="A17" s="88" t="s">
        <v>14</v>
      </c>
      <c r="B17" s="35" t="s">
        <v>275</v>
      </c>
      <c r="C17" s="71">
        <f>+C6+C8+C9+C11+C12+C13+C14+C15+C16</f>
        <v>39075000</v>
      </c>
      <c r="D17" s="71">
        <f>+D6+D8+D9+D11+D12+D13+D14+D15+D16</f>
        <v>23485992</v>
      </c>
      <c r="E17" s="71">
        <f>+E6+E8+E9+E11+E12+E13+E14+E15+E16</f>
        <v>62560992</v>
      </c>
      <c r="F17" s="35" t="s">
        <v>276</v>
      </c>
      <c r="G17" s="200">
        <f>+G6+G8+G10+G11+G12+G13+G14+G15+G16</f>
        <v>35837000</v>
      </c>
      <c r="H17" s="71">
        <f>+H6+H8+H10+H11+H12+H13+H14+H15+H16</f>
        <v>24250000</v>
      </c>
      <c r="I17" s="209">
        <f>+I6+I8+I10+I11+I12+I13+I14+I15+I16</f>
        <v>60087000</v>
      </c>
    </row>
    <row r="18" spans="1:9" ht="12.75" customHeight="1">
      <c r="A18" s="83" t="s">
        <v>15</v>
      </c>
      <c r="B18" s="97" t="s">
        <v>128</v>
      </c>
      <c r="C18" s="104"/>
      <c r="D18" s="104"/>
      <c r="E18" s="104"/>
      <c r="F18" s="91" t="s">
        <v>101</v>
      </c>
      <c r="G18" s="213"/>
      <c r="H18" s="217"/>
      <c r="I18" s="215"/>
    </row>
    <row r="19" spans="1:9" ht="12.75" customHeight="1">
      <c r="A19" s="85" t="s">
        <v>16</v>
      </c>
      <c r="B19" s="98" t="s">
        <v>117</v>
      </c>
      <c r="C19" s="31"/>
      <c r="D19" s="31"/>
      <c r="E19" s="31"/>
      <c r="F19" s="91" t="s">
        <v>104</v>
      </c>
      <c r="G19" s="202"/>
      <c r="H19" s="31"/>
      <c r="I19" s="211"/>
    </row>
    <row r="20" spans="1:9" ht="12.75" customHeight="1">
      <c r="A20" s="83" t="s">
        <v>17</v>
      </c>
      <c r="B20" s="98" t="s">
        <v>118</v>
      </c>
      <c r="C20" s="31"/>
      <c r="D20" s="31"/>
      <c r="E20" s="31"/>
      <c r="F20" s="91" t="s">
        <v>75</v>
      </c>
      <c r="G20" s="202"/>
      <c r="H20" s="31"/>
      <c r="I20" s="211"/>
    </row>
    <row r="21" spans="1:9" ht="12.75" customHeight="1">
      <c r="A21" s="85" t="s">
        <v>18</v>
      </c>
      <c r="B21" s="98" t="s">
        <v>119</v>
      </c>
      <c r="C21" s="31"/>
      <c r="D21" s="31"/>
      <c r="E21" s="31"/>
      <c r="F21" s="91" t="s">
        <v>76</v>
      </c>
      <c r="G21" s="202"/>
      <c r="H21" s="31"/>
      <c r="I21" s="211"/>
    </row>
    <row r="22" spans="1:9" ht="12.75" customHeight="1">
      <c r="A22" s="83" t="s">
        <v>19</v>
      </c>
      <c r="B22" s="98" t="s">
        <v>120</v>
      </c>
      <c r="C22" s="31"/>
      <c r="D22" s="31"/>
      <c r="E22" s="31"/>
      <c r="F22" s="90" t="s">
        <v>114</v>
      </c>
      <c r="G22" s="202"/>
      <c r="H22" s="31"/>
      <c r="I22" s="211"/>
    </row>
    <row r="23" spans="1:9" ht="12.75" customHeight="1">
      <c r="A23" s="85" t="s">
        <v>20</v>
      </c>
      <c r="B23" s="99" t="s">
        <v>121</v>
      </c>
      <c r="C23" s="31"/>
      <c r="D23" s="31"/>
      <c r="E23" s="31"/>
      <c r="F23" s="91" t="s">
        <v>105</v>
      </c>
      <c r="G23" s="202"/>
      <c r="H23" s="31"/>
      <c r="I23" s="211"/>
    </row>
    <row r="24" spans="1:9" ht="12.75" customHeight="1">
      <c r="A24" s="83" t="s">
        <v>21</v>
      </c>
      <c r="B24" s="100" t="s">
        <v>122</v>
      </c>
      <c r="C24" s="93">
        <f>+C25+C26+C27+C28+C29</f>
        <v>0</v>
      </c>
      <c r="D24" s="93">
        <f>+D25+D26+D27+D28+D29</f>
        <v>0</v>
      </c>
      <c r="E24" s="93">
        <f>+E25+E26+E27+E28+E29</f>
        <v>0</v>
      </c>
      <c r="F24" s="101" t="s">
        <v>103</v>
      </c>
      <c r="G24" s="202"/>
      <c r="H24" s="31"/>
      <c r="I24" s="211"/>
    </row>
    <row r="25" spans="1:9" ht="12.75" customHeight="1">
      <c r="A25" s="85" t="s">
        <v>22</v>
      </c>
      <c r="B25" s="99" t="s">
        <v>123</v>
      </c>
      <c r="C25" s="31"/>
      <c r="D25" s="31"/>
      <c r="E25" s="31"/>
      <c r="F25" s="101" t="s">
        <v>270</v>
      </c>
      <c r="G25" s="202"/>
      <c r="H25" s="31"/>
      <c r="I25" s="211"/>
    </row>
    <row r="26" spans="1:9" ht="12.75" customHeight="1">
      <c r="A26" s="83" t="s">
        <v>23</v>
      </c>
      <c r="B26" s="99" t="s">
        <v>124</v>
      </c>
      <c r="C26" s="31"/>
      <c r="D26" s="31"/>
      <c r="E26" s="31"/>
      <c r="F26" s="96"/>
      <c r="G26" s="202"/>
      <c r="H26" s="31"/>
      <c r="I26" s="211"/>
    </row>
    <row r="27" spans="1:9" ht="12.75" customHeight="1">
      <c r="A27" s="85" t="s">
        <v>24</v>
      </c>
      <c r="B27" s="98" t="s">
        <v>125</v>
      </c>
      <c r="C27" s="31"/>
      <c r="D27" s="31"/>
      <c r="E27" s="31"/>
      <c r="F27" s="33"/>
      <c r="G27" s="202"/>
      <c r="H27" s="31"/>
      <c r="I27" s="211"/>
    </row>
    <row r="28" spans="1:9" ht="12.75" customHeight="1">
      <c r="A28" s="83" t="s">
        <v>25</v>
      </c>
      <c r="B28" s="102" t="s">
        <v>126</v>
      </c>
      <c r="C28" s="31"/>
      <c r="D28" s="31"/>
      <c r="E28" s="31"/>
      <c r="F28" s="27"/>
      <c r="G28" s="202"/>
      <c r="H28" s="31"/>
      <c r="I28" s="211"/>
    </row>
    <row r="29" spans="1:9" ht="12.75" customHeight="1" thickBot="1">
      <c r="A29" s="85" t="s">
        <v>26</v>
      </c>
      <c r="B29" s="103" t="s">
        <v>127</v>
      </c>
      <c r="C29" s="31"/>
      <c r="D29" s="31"/>
      <c r="E29" s="31"/>
      <c r="F29" s="33"/>
      <c r="G29" s="202"/>
      <c r="H29" s="31"/>
      <c r="I29" s="211"/>
    </row>
    <row r="30" spans="1:9" ht="21.75" customHeight="1" thickBot="1">
      <c r="A30" s="88" t="s">
        <v>27</v>
      </c>
      <c r="B30" s="35" t="s">
        <v>267</v>
      </c>
      <c r="C30" s="71">
        <f>+C18+C24</f>
        <v>0</v>
      </c>
      <c r="D30" s="71">
        <f>+D18+D24</f>
        <v>0</v>
      </c>
      <c r="E30" s="71">
        <f>+E18+E24</f>
        <v>0</v>
      </c>
      <c r="F30" s="35" t="s">
        <v>271</v>
      </c>
      <c r="G30" s="200">
        <f>SUM(G18:G29)</f>
        <v>0</v>
      </c>
      <c r="H30" s="71">
        <f>SUM(H18:H29)</f>
        <v>0</v>
      </c>
      <c r="I30" s="209">
        <f>SUM(I18:I29)</f>
        <v>0</v>
      </c>
    </row>
    <row r="31" spans="1:9" ht="13.5" thickBot="1">
      <c r="A31" s="88" t="s">
        <v>28</v>
      </c>
      <c r="B31" s="94" t="s">
        <v>272</v>
      </c>
      <c r="C31" s="203">
        <f>+C17+C30</f>
        <v>39075000</v>
      </c>
      <c r="D31" s="212">
        <f>+D17+D30</f>
        <v>23485992</v>
      </c>
      <c r="E31" s="95">
        <f>+E17+E30</f>
        <v>62560992</v>
      </c>
      <c r="F31" s="94" t="s">
        <v>273</v>
      </c>
      <c r="G31" s="203">
        <f>+G17+G30</f>
        <v>35837000</v>
      </c>
      <c r="H31" s="212">
        <f>+H17+H30</f>
        <v>24250000</v>
      </c>
      <c r="I31" s="95">
        <f>+I17+I30</f>
        <v>60087000</v>
      </c>
    </row>
    <row r="32" spans="1:9" ht="13.5" thickBot="1">
      <c r="A32" s="88" t="s">
        <v>29</v>
      </c>
      <c r="B32" s="94" t="s">
        <v>79</v>
      </c>
      <c r="C32" s="218" t="str">
        <f>IF(C17-G17&lt;0,G17-C17,"-")</f>
        <v>-</v>
      </c>
      <c r="D32" s="218">
        <f>IF(D17-H17&lt;0,H17-D17,"-")</f>
        <v>764008</v>
      </c>
      <c r="E32" s="218" t="str">
        <f>IF(E17-I17&lt;0,I17-E17,"-")</f>
        <v>-</v>
      </c>
      <c r="F32" s="94" t="s">
        <v>80</v>
      </c>
      <c r="G32" s="218">
        <f>IF(C17-G17&gt;0,C17-G17,"-")</f>
        <v>3238000</v>
      </c>
      <c r="H32" s="218" t="str">
        <f>IF(D17-H17&gt;0,D17-H17,"-")</f>
        <v>-</v>
      </c>
      <c r="I32" s="218">
        <f>IF(E17-I17&gt;0,E17-I17,"-")</f>
        <v>2473992</v>
      </c>
    </row>
    <row r="33" spans="1:9" ht="13.5" thickBot="1">
      <c r="A33" s="88" t="s">
        <v>30</v>
      </c>
      <c r="B33" s="94" t="s">
        <v>115</v>
      </c>
      <c r="C33" s="218" t="str">
        <f>IF(C17+C18-G31&lt;0,G31-(C17+C18+C24),"-")</f>
        <v>-</v>
      </c>
      <c r="D33" s="218">
        <f>IF(D17+D18-H31&lt;0,H31-(D17+D18+D24),"-")</f>
        <v>764008</v>
      </c>
      <c r="E33" s="218" t="str">
        <f>IF(E17+E18-I31&lt;0,I31-(E17+E18+E24),"-")</f>
        <v>-</v>
      </c>
      <c r="F33" s="94" t="s">
        <v>116</v>
      </c>
      <c r="G33" s="218">
        <f>IF(C17+C18-G31&gt;0,C17+C18-G31,"-")</f>
        <v>3238000</v>
      </c>
      <c r="H33" s="218" t="str">
        <f>IF(D17+D18-H31&gt;0,D17+D18-H31,"-")</f>
        <v>-</v>
      </c>
      <c r="I33" s="218">
        <f>IF(E17+E18-I31&gt;0,E17+E18-I31,"-")</f>
        <v>2473992</v>
      </c>
    </row>
  </sheetData>
  <sheetProtection/>
  <mergeCells count="2">
    <mergeCell ref="A3:A4"/>
    <mergeCell ref="G2:I2"/>
  </mergeCells>
  <printOptions horizontalCentered="1"/>
  <pageMargins left="0.4330708661417323" right="0.2755905511811024" top="0.4724409448818898" bottom="0.7874015748031497" header="0.4724409448818898" footer="0.7874015748031497"/>
  <pageSetup horizontalDpi="600" verticalDpi="600" orientation="landscape" paperSize="9" scale="71" r:id="rId1"/>
  <headerFooter alignWithMargins="0">
    <oddHeader>&amp;R&amp;"Times New Roman CE,Félkövér dőlt"2.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Windows-felhasználó</cp:lastModifiedBy>
  <cp:lastPrinted>2021-12-06T14:44:56Z</cp:lastPrinted>
  <dcterms:created xsi:type="dcterms:W3CDTF">1999-10-30T10:30:45Z</dcterms:created>
  <dcterms:modified xsi:type="dcterms:W3CDTF">2021-12-08T08:57:01Z</dcterms:modified>
  <cp:category/>
  <cp:version/>
  <cp:contentType/>
  <cp:contentStatus/>
</cp:coreProperties>
</file>