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2360" windowHeight="7545" tabRatio="836" firstSheet="2" activeTab="13"/>
  </bookViews>
  <sheets>
    <sheet name="1.1.sz.mell.Pminfo" sheetId="4" state="hidden" r:id="rId1"/>
    <sheet name="2.sz.mellPminfo " sheetId="8" state="hidden" r:id="rId2"/>
    <sheet name="1.1.sz.mell." sheetId="42" r:id="rId3"/>
    <sheet name="1.2.sz.mell." sheetId="43" r:id="rId4"/>
    <sheet name="1.3.sz.mell." sheetId="44" r:id="rId5"/>
    <sheet name="1.4.sz.mell." sheetId="45" r:id="rId6"/>
    <sheet name="2.sz.mell  " sheetId="46" r:id="rId7"/>
    <sheet name="3" sheetId="47" r:id="rId8"/>
    <sheet name="4" sheetId="48" r:id="rId9"/>
    <sheet name="5" sheetId="49" r:id="rId10"/>
    <sheet name="6." sheetId="50" r:id="rId11"/>
    <sheet name="7A" sheetId="51" r:id="rId12"/>
    <sheet name="7B" sheetId="52" r:id="rId13"/>
    <sheet name="7C" sheetId="53" r:id="rId14"/>
    <sheet name="8" sheetId="54" r:id="rId15"/>
    <sheet name="9" sheetId="55" r:id="rId16"/>
    <sheet name="10" sheetId="56" r:id="rId17"/>
    <sheet name="11" sheetId="57" r:id="rId18"/>
    <sheet name="01" sheetId="37" state="hidden" r:id="rId19"/>
    <sheet name="02" sheetId="38" state="hidden" r:id="rId20"/>
    <sheet name="03" sheetId="39" state="hidden" r:id="rId21"/>
    <sheet name="04" sheetId="40" state="hidden" r:id="rId22"/>
  </sheets>
  <externalReferences>
    <externalReference r:id="rId23"/>
    <externalReference r:id="rId24"/>
    <externalReference r:id="rId25"/>
  </externalReferences>
  <definedNames>
    <definedName name="_ftn1" localSheetId="13">'7C'!$A$27</definedName>
    <definedName name="_ftnref1" localSheetId="13">'7C'!$A$18</definedName>
    <definedName name="_xlnm.Print_Area" localSheetId="2">'1.1.sz.mell.'!$A$1:$F$127</definedName>
    <definedName name="_xlnm.Print_Area" localSheetId="0">'1.1.sz.mell.Pminfo'!$A$1:$G$141</definedName>
    <definedName name="_xlnm.Print_Area" localSheetId="3">'1.2.sz.mell.'!$A$1:$F$127</definedName>
    <definedName name="_xlnm.Print_Area" localSheetId="4">'1.3.sz.mell.'!$A$1:$F$127</definedName>
    <definedName name="_xlnm.Print_Area" localSheetId="5">'1.4.sz.mell.'!$A$1:$F$127</definedName>
    <definedName name="_xlnm.Print_Area" localSheetId="1">'2.sz.mellPminfo '!$A$1:$I$66</definedName>
  </definedNames>
  <calcPr calcId="125725"/>
</workbook>
</file>

<file path=xl/calcChain.xml><?xml version="1.0" encoding="utf-8"?>
<calcChain xmlns="http://schemas.openxmlformats.org/spreadsheetml/2006/main">
  <c r="I91" i="43"/>
  <c r="H91"/>
  <c r="D6"/>
  <c r="E6"/>
  <c r="D27"/>
  <c r="E27"/>
  <c r="D64"/>
  <c r="E64"/>
  <c r="H92"/>
  <c r="I92"/>
  <c r="H93"/>
  <c r="I93"/>
  <c r="H94"/>
  <c r="I94"/>
  <c r="H95"/>
  <c r="I95"/>
  <c r="H86"/>
  <c r="I86"/>
  <c r="H87"/>
  <c r="I87"/>
  <c r="H88"/>
  <c r="I88"/>
  <c r="H89"/>
  <c r="I89"/>
  <c r="I85"/>
  <c r="H85"/>
  <c r="E38"/>
  <c r="H28"/>
  <c r="I28"/>
  <c r="H29"/>
  <c r="I29"/>
  <c r="H30"/>
  <c r="I30"/>
  <c r="H31"/>
  <c r="I31"/>
  <c r="H32"/>
  <c r="I32"/>
  <c r="H33"/>
  <c r="I33"/>
  <c r="H34"/>
  <c r="I34"/>
  <c r="H35"/>
  <c r="I35"/>
  <c r="H36"/>
  <c r="I36"/>
  <c r="H37"/>
  <c r="I37"/>
  <c r="H7"/>
  <c r="I7"/>
  <c r="H8"/>
  <c r="I8"/>
  <c r="H9"/>
  <c r="I9"/>
  <c r="H10"/>
  <c r="I10"/>
  <c r="H11"/>
  <c r="I11"/>
  <c r="H12"/>
  <c r="I12"/>
  <c r="I6"/>
  <c r="H6"/>
  <c r="C68" i="51" l="1"/>
  <c r="D30" i="57"/>
  <c r="C30"/>
  <c r="D1"/>
  <c r="E22" i="56"/>
  <c r="D22"/>
  <c r="G18" i="55"/>
  <c r="G19" s="1"/>
  <c r="F18"/>
  <c r="E18"/>
  <c r="D18"/>
  <c r="C18"/>
  <c r="I17"/>
  <c r="H17"/>
  <c r="H16"/>
  <c r="H18" s="1"/>
  <c r="G14"/>
  <c r="F14"/>
  <c r="F19" s="1"/>
  <c r="E14"/>
  <c r="E19" s="1"/>
  <c r="D14"/>
  <c r="D19" s="1"/>
  <c r="C14"/>
  <c r="H13"/>
  <c r="I13" s="1"/>
  <c r="I12"/>
  <c r="H12"/>
  <c r="H11"/>
  <c r="I11" s="1"/>
  <c r="I10"/>
  <c r="H10"/>
  <c r="H9"/>
  <c r="I9" s="1"/>
  <c r="I8"/>
  <c r="H8"/>
  <c r="H7"/>
  <c r="H14" s="1"/>
  <c r="H19" s="1"/>
  <c r="H2"/>
  <c r="J17" i="54"/>
  <c r="I16"/>
  <c r="H16"/>
  <c r="G16"/>
  <c r="F16"/>
  <c r="E16"/>
  <c r="J16" s="1"/>
  <c r="D16"/>
  <c r="J15"/>
  <c r="I14"/>
  <c r="H14"/>
  <c r="G14"/>
  <c r="F14"/>
  <c r="E14"/>
  <c r="J14" s="1"/>
  <c r="D14"/>
  <c r="J13"/>
  <c r="I12"/>
  <c r="H12"/>
  <c r="G12"/>
  <c r="G18" s="1"/>
  <c r="F12"/>
  <c r="E12"/>
  <c r="J12" s="1"/>
  <c r="D12"/>
  <c r="J11"/>
  <c r="J10"/>
  <c r="I9"/>
  <c r="H9"/>
  <c r="G9"/>
  <c r="F9"/>
  <c r="E9"/>
  <c r="J9" s="1"/>
  <c r="D9"/>
  <c r="J8"/>
  <c r="J7"/>
  <c r="I6"/>
  <c r="I18" s="1"/>
  <c r="H6"/>
  <c r="H18" s="1"/>
  <c r="G6"/>
  <c r="F6"/>
  <c r="F18" s="1"/>
  <c r="E6"/>
  <c r="J6" s="1"/>
  <c r="D6"/>
  <c r="D18" s="1"/>
  <c r="J2"/>
  <c r="D18" i="53"/>
  <c r="D14"/>
  <c r="D9"/>
  <c r="D38" s="1"/>
  <c r="C18" i="52"/>
  <c r="C14"/>
  <c r="D68" i="51"/>
  <c r="D63"/>
  <c r="C63"/>
  <c r="D59"/>
  <c r="C59"/>
  <c r="D54"/>
  <c r="C54"/>
  <c r="D45"/>
  <c r="C45"/>
  <c r="D40"/>
  <c r="C40"/>
  <c r="D35"/>
  <c r="C35"/>
  <c r="D34"/>
  <c r="C34"/>
  <c r="D29"/>
  <c r="C29"/>
  <c r="D24"/>
  <c r="C24"/>
  <c r="D19"/>
  <c r="C19"/>
  <c r="D14"/>
  <c r="C14"/>
  <c r="D9"/>
  <c r="C9"/>
  <c r="D8"/>
  <c r="D51" s="1"/>
  <c r="C8"/>
  <c r="C51" s="1"/>
  <c r="A1"/>
  <c r="C6" i="50"/>
  <c r="C12" s="1"/>
  <c r="E29" i="48"/>
  <c r="D29"/>
  <c r="D35" s="1"/>
  <c r="C29"/>
  <c r="E22"/>
  <c r="D22"/>
  <c r="C22"/>
  <c r="E14"/>
  <c r="D14"/>
  <c r="D20" s="1"/>
  <c r="C14"/>
  <c r="E10"/>
  <c r="D10"/>
  <c r="C10"/>
  <c r="E5"/>
  <c r="D5"/>
  <c r="C5"/>
  <c r="E20" i="47"/>
  <c r="E19"/>
  <c r="E18"/>
  <c r="E17"/>
  <c r="E16"/>
  <c r="E15"/>
  <c r="E14"/>
  <c r="E13"/>
  <c r="E12"/>
  <c r="E11"/>
  <c r="E10"/>
  <c r="E9"/>
  <c r="E8"/>
  <c r="E7"/>
  <c r="E6"/>
  <c r="E5"/>
  <c r="E4"/>
  <c r="E3"/>
  <c r="E2"/>
  <c r="C19" i="55" l="1"/>
  <c r="C21" i="52"/>
  <c r="D70" i="51"/>
  <c r="C70"/>
  <c r="E35" i="48"/>
  <c r="E20"/>
  <c r="C35"/>
  <c r="C20"/>
  <c r="J18" i="54"/>
  <c r="E18"/>
  <c r="I7" i="55"/>
  <c r="I14" s="1"/>
  <c r="I16"/>
  <c r="I18" s="1"/>
  <c r="I19" l="1"/>
  <c r="E29" i="42" l="1"/>
  <c r="D127" i="44"/>
  <c r="F127"/>
  <c r="F97"/>
  <c r="F91"/>
  <c r="F89"/>
  <c r="F87"/>
  <c r="F86"/>
  <c r="F85"/>
  <c r="F33"/>
  <c r="F32"/>
  <c r="F29"/>
  <c r="F26"/>
  <c r="F25"/>
  <c r="F24"/>
  <c r="F23"/>
  <c r="F22"/>
  <c r="F11"/>
  <c r="F97" i="43"/>
  <c r="F91"/>
  <c r="F89"/>
  <c r="F87"/>
  <c r="F86"/>
  <c r="F85"/>
  <c r="F65"/>
  <c r="F33"/>
  <c r="F32"/>
  <c r="F30"/>
  <c r="F29"/>
  <c r="F26"/>
  <c r="F25"/>
  <c r="F24"/>
  <c r="F23"/>
  <c r="F22"/>
  <c r="F11"/>
  <c r="I61" i="46"/>
  <c r="H61"/>
  <c r="G61"/>
  <c r="E55"/>
  <c r="D55"/>
  <c r="C55"/>
  <c r="E49"/>
  <c r="D49"/>
  <c r="D61" s="1"/>
  <c r="C49"/>
  <c r="C61" s="1"/>
  <c r="I27"/>
  <c r="H27"/>
  <c r="G27"/>
  <c r="E24"/>
  <c r="D24"/>
  <c r="C24"/>
  <c r="E19"/>
  <c r="E27" s="1"/>
  <c r="D19"/>
  <c r="D27" s="1"/>
  <c r="C19"/>
  <c r="C27" s="1"/>
  <c r="E6"/>
  <c r="D6"/>
  <c r="C6"/>
  <c r="F115" i="45"/>
  <c r="E115"/>
  <c r="D115"/>
  <c r="C115"/>
  <c r="F109"/>
  <c r="E109"/>
  <c r="D109"/>
  <c r="C109"/>
  <c r="F104"/>
  <c r="E104"/>
  <c r="D104"/>
  <c r="C104"/>
  <c r="F100"/>
  <c r="F121" s="1"/>
  <c r="E100"/>
  <c r="E121" s="1"/>
  <c r="D100"/>
  <c r="D121" s="1"/>
  <c r="C100"/>
  <c r="C121" s="1"/>
  <c r="F96"/>
  <c r="E96"/>
  <c r="D96"/>
  <c r="C96"/>
  <c r="F90"/>
  <c r="E90"/>
  <c r="D90"/>
  <c r="C90"/>
  <c r="F84"/>
  <c r="F99" s="1"/>
  <c r="F122" s="1"/>
  <c r="E84"/>
  <c r="E99" s="1"/>
  <c r="E122" s="1"/>
  <c r="D84"/>
  <c r="D99" s="1"/>
  <c r="D122" s="1"/>
  <c r="C84"/>
  <c r="C99" s="1"/>
  <c r="C122" s="1"/>
  <c r="F71"/>
  <c r="E71"/>
  <c r="D71"/>
  <c r="C71"/>
  <c r="F67"/>
  <c r="E67"/>
  <c r="D67"/>
  <c r="C67"/>
  <c r="F64"/>
  <c r="E64"/>
  <c r="D64"/>
  <c r="C64"/>
  <c r="F59"/>
  <c r="E59"/>
  <c r="D59"/>
  <c r="C59"/>
  <c r="F55"/>
  <c r="F77" s="1"/>
  <c r="F127" s="1"/>
  <c r="E55"/>
  <c r="E77" s="1"/>
  <c r="E127" s="1"/>
  <c r="D55"/>
  <c r="D77" s="1"/>
  <c r="D127" s="1"/>
  <c r="C55"/>
  <c r="C77" s="1"/>
  <c r="C127" s="1"/>
  <c r="F49"/>
  <c r="E49"/>
  <c r="D49"/>
  <c r="C49"/>
  <c r="F44"/>
  <c r="E44"/>
  <c r="D44"/>
  <c r="C44"/>
  <c r="F38"/>
  <c r="E38"/>
  <c r="D38"/>
  <c r="C38"/>
  <c r="F27"/>
  <c r="E27"/>
  <c r="D27"/>
  <c r="C27"/>
  <c r="F21"/>
  <c r="E21"/>
  <c r="D21"/>
  <c r="D21" i="42" s="1"/>
  <c r="C21" i="45"/>
  <c r="F20"/>
  <c r="E20"/>
  <c r="D20"/>
  <c r="C20"/>
  <c r="F13"/>
  <c r="E13"/>
  <c r="D13"/>
  <c r="C13"/>
  <c r="F6"/>
  <c r="F54" s="1"/>
  <c r="E6"/>
  <c r="E54" s="1"/>
  <c r="D6"/>
  <c r="D54" s="1"/>
  <c r="C6"/>
  <c r="C54" s="1"/>
  <c r="E115" i="44"/>
  <c r="D115"/>
  <c r="C115"/>
  <c r="E109"/>
  <c r="D109"/>
  <c r="C109"/>
  <c r="E104"/>
  <c r="D104"/>
  <c r="C104"/>
  <c r="E100"/>
  <c r="C100"/>
  <c r="C121" s="1"/>
  <c r="E96"/>
  <c r="F96" s="1"/>
  <c r="D96"/>
  <c r="C96"/>
  <c r="E90"/>
  <c r="F90" s="1"/>
  <c r="D90"/>
  <c r="C90"/>
  <c r="E84"/>
  <c r="D84"/>
  <c r="C84"/>
  <c r="E71"/>
  <c r="C71"/>
  <c r="E67"/>
  <c r="C67"/>
  <c r="E64"/>
  <c r="C64"/>
  <c r="E59"/>
  <c r="C59"/>
  <c r="E55"/>
  <c r="C55"/>
  <c r="E49"/>
  <c r="C49"/>
  <c r="E44"/>
  <c r="C44"/>
  <c r="E38"/>
  <c r="C38"/>
  <c r="E27"/>
  <c r="D27"/>
  <c r="H27" i="43" s="1"/>
  <c r="C27" i="44"/>
  <c r="E21"/>
  <c r="F21" s="1"/>
  <c r="C21"/>
  <c r="E20"/>
  <c r="C20"/>
  <c r="E13"/>
  <c r="D13"/>
  <c r="C13"/>
  <c r="E6"/>
  <c r="D6"/>
  <c r="C6"/>
  <c r="E115" i="43"/>
  <c r="C115"/>
  <c r="E109"/>
  <c r="C109"/>
  <c r="E104"/>
  <c r="C104"/>
  <c r="E100"/>
  <c r="E121" s="1"/>
  <c r="D100"/>
  <c r="C100"/>
  <c r="E96"/>
  <c r="F96" s="1"/>
  <c r="D96"/>
  <c r="C96"/>
  <c r="E90"/>
  <c r="D90"/>
  <c r="C90"/>
  <c r="E84"/>
  <c r="D84"/>
  <c r="C84"/>
  <c r="C99" s="1"/>
  <c r="D77"/>
  <c r="D127" s="1"/>
  <c r="E71"/>
  <c r="C71"/>
  <c r="E67"/>
  <c r="C67"/>
  <c r="F64"/>
  <c r="C64"/>
  <c r="E59"/>
  <c r="C59"/>
  <c r="E55"/>
  <c r="C55"/>
  <c r="E49"/>
  <c r="C49"/>
  <c r="E44"/>
  <c r="C44"/>
  <c r="C38"/>
  <c r="F27"/>
  <c r="C27"/>
  <c r="E21"/>
  <c r="E20" s="1"/>
  <c r="C21"/>
  <c r="C20" s="1"/>
  <c r="E13"/>
  <c r="C13"/>
  <c r="F6"/>
  <c r="D54"/>
  <c r="C6"/>
  <c r="E119" i="42"/>
  <c r="D119"/>
  <c r="C119"/>
  <c r="E118"/>
  <c r="D118"/>
  <c r="C118"/>
  <c r="E117"/>
  <c r="D117"/>
  <c r="C117"/>
  <c r="E116"/>
  <c r="D116"/>
  <c r="C116"/>
  <c r="E114"/>
  <c r="D114"/>
  <c r="C114"/>
  <c r="E113"/>
  <c r="D113"/>
  <c r="C113"/>
  <c r="E111"/>
  <c r="D111"/>
  <c r="C111"/>
  <c r="E110"/>
  <c r="D110"/>
  <c r="C110"/>
  <c r="E109"/>
  <c r="E108"/>
  <c r="D108"/>
  <c r="C108"/>
  <c r="E107"/>
  <c r="D107"/>
  <c r="C107"/>
  <c r="E106"/>
  <c r="D106"/>
  <c r="C106"/>
  <c r="E105"/>
  <c r="D105"/>
  <c r="C105"/>
  <c r="C104" s="1"/>
  <c r="E103"/>
  <c r="D103"/>
  <c r="C103"/>
  <c r="E102"/>
  <c r="D102"/>
  <c r="C102"/>
  <c r="E101"/>
  <c r="D101"/>
  <c r="D100" s="1"/>
  <c r="C101"/>
  <c r="E98"/>
  <c r="D98"/>
  <c r="C98"/>
  <c r="E97"/>
  <c r="D97"/>
  <c r="C97"/>
  <c r="E95"/>
  <c r="I41" i="46" s="1"/>
  <c r="D95" i="42"/>
  <c r="H41" i="46" s="1"/>
  <c r="C95" i="42"/>
  <c r="G41" i="46" s="1"/>
  <c r="E94" i="42"/>
  <c r="D94"/>
  <c r="C94"/>
  <c r="E93"/>
  <c r="D93"/>
  <c r="C93"/>
  <c r="E92"/>
  <c r="D92"/>
  <c r="C92"/>
  <c r="E91"/>
  <c r="I37" i="46" s="1"/>
  <c r="I48" s="1"/>
  <c r="I62" s="1"/>
  <c r="D91" i="42"/>
  <c r="H37" i="46" s="1"/>
  <c r="H48" s="1"/>
  <c r="C91" i="42"/>
  <c r="G37" i="46" s="1"/>
  <c r="G48" s="1"/>
  <c r="G62" s="1"/>
  <c r="E89" i="42"/>
  <c r="I10" i="46" s="1"/>
  <c r="D89" i="42"/>
  <c r="H10" i="46" s="1"/>
  <c r="C89" i="42"/>
  <c r="G10" i="46" s="1"/>
  <c r="E88" i="42"/>
  <c r="I9" i="46" s="1"/>
  <c r="D88" i="42"/>
  <c r="H9" i="46" s="1"/>
  <c r="C88" i="42"/>
  <c r="G9" i="46" s="1"/>
  <c r="E87" i="42"/>
  <c r="I8" i="46" s="1"/>
  <c r="D87" i="42"/>
  <c r="H8" i="46" s="1"/>
  <c r="C87" i="42"/>
  <c r="G8" i="46" s="1"/>
  <c r="E86" i="42"/>
  <c r="I7" i="46" s="1"/>
  <c r="D86" i="42"/>
  <c r="H7" i="46" s="1"/>
  <c r="C86" i="42"/>
  <c r="G7" i="46" s="1"/>
  <c r="E85" i="42"/>
  <c r="I6" i="46" s="1"/>
  <c r="D85" i="42"/>
  <c r="H6" i="46" s="1"/>
  <c r="C85" i="42"/>
  <c r="G6" i="46" s="1"/>
  <c r="E75" i="42"/>
  <c r="D75"/>
  <c r="C75"/>
  <c r="E74"/>
  <c r="D74"/>
  <c r="C74"/>
  <c r="E73"/>
  <c r="D73"/>
  <c r="C73"/>
  <c r="E72"/>
  <c r="D72"/>
  <c r="C72"/>
  <c r="E70"/>
  <c r="D70"/>
  <c r="C70"/>
  <c r="E69"/>
  <c r="D69"/>
  <c r="C69"/>
  <c r="E68"/>
  <c r="E67" s="1"/>
  <c r="D68"/>
  <c r="C68"/>
  <c r="E66"/>
  <c r="D66"/>
  <c r="C66"/>
  <c r="E65"/>
  <c r="D65"/>
  <c r="C65"/>
  <c r="C64" s="1"/>
  <c r="E63"/>
  <c r="D63"/>
  <c r="C63"/>
  <c r="E62"/>
  <c r="D62"/>
  <c r="C62"/>
  <c r="E61"/>
  <c r="D61"/>
  <c r="C61"/>
  <c r="E60"/>
  <c r="D60"/>
  <c r="C60"/>
  <c r="E58"/>
  <c r="D58"/>
  <c r="C58"/>
  <c r="E57"/>
  <c r="D57"/>
  <c r="C57"/>
  <c r="C55" s="1"/>
  <c r="E56"/>
  <c r="D56"/>
  <c r="C56"/>
  <c r="E55"/>
  <c r="E53"/>
  <c r="D53"/>
  <c r="C53"/>
  <c r="E52"/>
  <c r="D52"/>
  <c r="C52"/>
  <c r="E51"/>
  <c r="D51"/>
  <c r="C51"/>
  <c r="E50"/>
  <c r="D50"/>
  <c r="C50"/>
  <c r="C49" s="1"/>
  <c r="E48"/>
  <c r="D48"/>
  <c r="C48"/>
  <c r="E47"/>
  <c r="D47"/>
  <c r="C47"/>
  <c r="E46"/>
  <c r="D46"/>
  <c r="C46"/>
  <c r="E45"/>
  <c r="D45"/>
  <c r="D44" s="1"/>
  <c r="D10" i="46" s="1"/>
  <c r="C45" i="42"/>
  <c r="E43"/>
  <c r="D43"/>
  <c r="C43"/>
  <c r="E42"/>
  <c r="D42"/>
  <c r="C42"/>
  <c r="E41"/>
  <c r="D41"/>
  <c r="C41"/>
  <c r="E40"/>
  <c r="D40"/>
  <c r="C40"/>
  <c r="E39"/>
  <c r="D39"/>
  <c r="D38" s="1"/>
  <c r="D39" i="46" s="1"/>
  <c r="C39" i="42"/>
  <c r="E37"/>
  <c r="D37"/>
  <c r="C37"/>
  <c r="E36"/>
  <c r="D36"/>
  <c r="C36"/>
  <c r="E35"/>
  <c r="D35"/>
  <c r="C35"/>
  <c r="E34"/>
  <c r="D34"/>
  <c r="C34"/>
  <c r="E33"/>
  <c r="D33"/>
  <c r="C33"/>
  <c r="E32"/>
  <c r="D32"/>
  <c r="C32"/>
  <c r="E31"/>
  <c r="D31"/>
  <c r="C31"/>
  <c r="E30"/>
  <c r="D30"/>
  <c r="C30"/>
  <c r="D29"/>
  <c r="C29"/>
  <c r="E28"/>
  <c r="D28"/>
  <c r="C28"/>
  <c r="E26"/>
  <c r="D26"/>
  <c r="C26"/>
  <c r="E25"/>
  <c r="D25"/>
  <c r="C25"/>
  <c r="E24"/>
  <c r="D24"/>
  <c r="C24"/>
  <c r="E23"/>
  <c r="D23"/>
  <c r="C23"/>
  <c r="E22"/>
  <c r="D22"/>
  <c r="C22"/>
  <c r="E19"/>
  <c r="D19"/>
  <c r="C19"/>
  <c r="E18"/>
  <c r="D18"/>
  <c r="C18"/>
  <c r="E17"/>
  <c r="D17"/>
  <c r="C17"/>
  <c r="E16"/>
  <c r="D16"/>
  <c r="C16"/>
  <c r="E15"/>
  <c r="D15"/>
  <c r="C15"/>
  <c r="E14"/>
  <c r="D14"/>
  <c r="D13" s="1"/>
  <c r="D37" i="46" s="1"/>
  <c r="C14" i="42"/>
  <c r="C13" s="1"/>
  <c r="C37" i="46" s="1"/>
  <c r="E12" i="42"/>
  <c r="D12"/>
  <c r="C12"/>
  <c r="E11"/>
  <c r="D11"/>
  <c r="C11"/>
  <c r="E10"/>
  <c r="D10"/>
  <c r="C10"/>
  <c r="E9"/>
  <c r="D9"/>
  <c r="C9"/>
  <c r="E8"/>
  <c r="D8"/>
  <c r="C8"/>
  <c r="E7"/>
  <c r="D7"/>
  <c r="C7"/>
  <c r="D6"/>
  <c r="D7" i="46" s="1"/>
  <c r="F22" i="42" l="1"/>
  <c r="F26"/>
  <c r="E38"/>
  <c r="E39" i="46" s="1"/>
  <c r="D59" i="42"/>
  <c r="D64"/>
  <c r="C109"/>
  <c r="C44"/>
  <c r="C10" i="46" s="1"/>
  <c r="E44" i="42"/>
  <c r="E10" i="46" s="1"/>
  <c r="D49" i="42"/>
  <c r="F25"/>
  <c r="E59"/>
  <c r="D96"/>
  <c r="H11" i="46" s="1"/>
  <c r="E100" i="42"/>
  <c r="D104"/>
  <c r="C6"/>
  <c r="C7" i="46" s="1"/>
  <c r="C27" i="42"/>
  <c r="C12" i="46" s="1"/>
  <c r="C67" i="42"/>
  <c r="D67"/>
  <c r="F97"/>
  <c r="C115"/>
  <c r="D115"/>
  <c r="F23"/>
  <c r="E115"/>
  <c r="E13"/>
  <c r="E37" i="46" s="1"/>
  <c r="F24" i="42"/>
  <c r="C38"/>
  <c r="C39" i="46" s="1"/>
  <c r="E49" i="42"/>
  <c r="D55"/>
  <c r="D77" s="1"/>
  <c r="C59"/>
  <c r="C71"/>
  <c r="D71"/>
  <c r="E71"/>
  <c r="C84"/>
  <c r="C90"/>
  <c r="E96"/>
  <c r="I11" i="46" s="1"/>
  <c r="C96" i="42"/>
  <c r="G11" i="46" s="1"/>
  <c r="G18" s="1"/>
  <c r="G28" s="1"/>
  <c r="G65" s="1"/>
  <c r="C100" i="42"/>
  <c r="E104"/>
  <c r="D109"/>
  <c r="D20"/>
  <c r="D9" i="46" s="1"/>
  <c r="D18" s="1"/>
  <c r="F32" i="42"/>
  <c r="F29"/>
  <c r="F30"/>
  <c r="F27" i="44"/>
  <c r="I27" i="43"/>
  <c r="D27" i="42"/>
  <c r="D12" i="46" s="1"/>
  <c r="E54" i="44"/>
  <c r="C77" i="42"/>
  <c r="E121"/>
  <c r="D121"/>
  <c r="F33"/>
  <c r="F65"/>
  <c r="D84"/>
  <c r="C77" i="43"/>
  <c r="F90"/>
  <c r="C121"/>
  <c r="C122" s="1"/>
  <c r="E61" i="46"/>
  <c r="F21" i="43"/>
  <c r="D48" i="46"/>
  <c r="H63" s="1"/>
  <c r="E21" i="42"/>
  <c r="D90"/>
  <c r="C54" i="44"/>
  <c r="C126" s="1"/>
  <c r="E77"/>
  <c r="F96" i="42"/>
  <c r="C99"/>
  <c r="H18" i="46"/>
  <c r="C99" i="44"/>
  <c r="C122" s="1"/>
  <c r="F6"/>
  <c r="E64" i="42"/>
  <c r="F64" s="1"/>
  <c r="E99" i="43"/>
  <c r="E122" s="1"/>
  <c r="F84"/>
  <c r="E6" i="42"/>
  <c r="E90"/>
  <c r="E99" i="44"/>
  <c r="F91" i="42"/>
  <c r="F89"/>
  <c r="F87"/>
  <c r="I18" i="46"/>
  <c r="I28" s="1"/>
  <c r="I65" s="1"/>
  <c r="F86" i="42"/>
  <c r="E84"/>
  <c r="F85"/>
  <c r="F84" i="44"/>
  <c r="E27" i="42"/>
  <c r="C48" i="46"/>
  <c r="G64" s="1"/>
  <c r="E48"/>
  <c r="E64" s="1"/>
  <c r="H28"/>
  <c r="H62"/>
  <c r="D64" s="1"/>
  <c r="C21" i="42"/>
  <c r="C20" s="1"/>
  <c r="C9" i="46" s="1"/>
  <c r="D54" i="44"/>
  <c r="F54" s="1"/>
  <c r="C77"/>
  <c r="C127" s="1"/>
  <c r="D99"/>
  <c r="D122" s="1"/>
  <c r="E121"/>
  <c r="C54" i="43"/>
  <c r="E54"/>
  <c r="F54" s="1"/>
  <c r="E77"/>
  <c r="D99"/>
  <c r="D122" s="1"/>
  <c r="D130" s="1"/>
  <c r="C78"/>
  <c r="C126"/>
  <c r="D78"/>
  <c r="E126" i="45"/>
  <c r="E78"/>
  <c r="D62" i="46"/>
  <c r="E78" i="44"/>
  <c r="C126" i="45"/>
  <c r="C78"/>
  <c r="D126"/>
  <c r="D78"/>
  <c r="F126"/>
  <c r="F78"/>
  <c r="C63" i="46" l="1"/>
  <c r="H64"/>
  <c r="D127" i="42"/>
  <c r="C121"/>
  <c r="C18" i="46"/>
  <c r="C122" i="42"/>
  <c r="I63" i="46"/>
  <c r="E63"/>
  <c r="I64"/>
  <c r="E62"/>
  <c r="E77" i="42"/>
  <c r="F77" s="1"/>
  <c r="D54"/>
  <c r="E126" i="43"/>
  <c r="D78" i="44"/>
  <c r="F78"/>
  <c r="D126" i="43"/>
  <c r="D63" i="46"/>
  <c r="H65"/>
  <c r="C78" i="44"/>
  <c r="F99"/>
  <c r="F126" s="1"/>
  <c r="F122" i="43"/>
  <c r="C127"/>
  <c r="C127" i="42"/>
  <c r="C54"/>
  <c r="C78" s="1"/>
  <c r="D126" i="44"/>
  <c r="F90" i="42"/>
  <c r="E127" i="44"/>
  <c r="E20" i="42"/>
  <c r="E9" i="46" s="1"/>
  <c r="F21" i="42"/>
  <c r="D99"/>
  <c r="D122" s="1"/>
  <c r="E126" i="44"/>
  <c r="E127" i="43"/>
  <c r="F77"/>
  <c r="F127" s="1"/>
  <c r="E78"/>
  <c r="F78" s="1"/>
  <c r="F99"/>
  <c r="F126" s="1"/>
  <c r="E7" i="46"/>
  <c r="F6" i="42"/>
  <c r="E99"/>
  <c r="F84"/>
  <c r="E12" i="46"/>
  <c r="F27" i="42"/>
  <c r="C64" i="46"/>
  <c r="C62"/>
  <c r="G63"/>
  <c r="E122" i="44"/>
  <c r="F122" s="1"/>
  <c r="C126" i="42"/>
  <c r="G30" i="46"/>
  <c r="C30"/>
  <c r="G29"/>
  <c r="C29"/>
  <c r="C28"/>
  <c r="H30"/>
  <c r="D30"/>
  <c r="H29"/>
  <c r="D29"/>
  <c r="D28"/>
  <c r="D65" s="1"/>
  <c r="D78" i="42"/>
  <c r="E127" l="1"/>
  <c r="D126"/>
  <c r="E18" i="46"/>
  <c r="I30" s="1"/>
  <c r="E54" i="42"/>
  <c r="E122"/>
  <c r="F122" s="1"/>
  <c r="F99"/>
  <c r="E30" i="46"/>
  <c r="C65"/>
  <c r="I29" l="1"/>
  <c r="E28"/>
  <c r="E65" s="1"/>
  <c r="E29"/>
  <c r="F54" i="42"/>
  <c r="E78"/>
  <c r="F78" s="1"/>
  <c r="E126"/>
  <c r="H38" i="8" l="1"/>
  <c r="I38"/>
  <c r="H40"/>
  <c r="I40"/>
  <c r="H42"/>
  <c r="I42"/>
  <c r="H11"/>
  <c r="I11"/>
  <c r="D49"/>
  <c r="E49"/>
  <c r="D24"/>
  <c r="E24"/>
  <c r="E97" i="4"/>
  <c r="H10" i="8" s="1"/>
  <c r="F97" i="4"/>
  <c r="I10" i="8" s="1"/>
  <c r="D97" i="4"/>
  <c r="G97" l="1"/>
  <c r="E133" l="1"/>
  <c r="F133"/>
  <c r="D133"/>
  <c r="E132"/>
  <c r="F132"/>
  <c r="D132"/>
  <c r="D131"/>
  <c r="E131"/>
  <c r="F131"/>
  <c r="E130"/>
  <c r="F130"/>
  <c r="D130"/>
  <c r="D129"/>
  <c r="E129"/>
  <c r="F129"/>
  <c r="D128"/>
  <c r="E128"/>
  <c r="F128"/>
  <c r="E127"/>
  <c r="F127"/>
  <c r="D127"/>
  <c r="E125"/>
  <c r="F125"/>
  <c r="D125"/>
  <c r="D124"/>
  <c r="E124"/>
  <c r="F124"/>
  <c r="E123"/>
  <c r="F123"/>
  <c r="D123"/>
  <c r="D122"/>
  <c r="E122"/>
  <c r="H26" i="8" s="1"/>
  <c r="H27" s="1"/>
  <c r="F122" i="4"/>
  <c r="E121"/>
  <c r="F121"/>
  <c r="D121"/>
  <c r="D119"/>
  <c r="E119"/>
  <c r="F119"/>
  <c r="E118"/>
  <c r="F118"/>
  <c r="D118"/>
  <c r="E117"/>
  <c r="F117"/>
  <c r="D117"/>
  <c r="D116"/>
  <c r="E116"/>
  <c r="F116"/>
  <c r="E115"/>
  <c r="F115"/>
  <c r="D115"/>
  <c r="E114"/>
  <c r="F114"/>
  <c r="D114"/>
  <c r="D112"/>
  <c r="E112"/>
  <c r="F112"/>
  <c r="E111"/>
  <c r="F111"/>
  <c r="D111"/>
  <c r="E110"/>
  <c r="H52" i="8" s="1"/>
  <c r="H61" s="1"/>
  <c r="F110" i="4"/>
  <c r="D110"/>
  <c r="E107"/>
  <c r="H41" i="8" s="1"/>
  <c r="F107" i="4"/>
  <c r="I41" i="8" s="1"/>
  <c r="D107" i="4"/>
  <c r="E105"/>
  <c r="H39" i="8" s="1"/>
  <c r="F105" i="4"/>
  <c r="F102" s="1"/>
  <c r="D105"/>
  <c r="E103"/>
  <c r="H37" i="8" s="1"/>
  <c r="F103" i="4"/>
  <c r="D103"/>
  <c r="E96"/>
  <c r="H9" i="8" s="1"/>
  <c r="F96" i="4"/>
  <c r="D96"/>
  <c r="E95"/>
  <c r="H8" i="8" s="1"/>
  <c r="F95" i="4"/>
  <c r="D95"/>
  <c r="E94"/>
  <c r="H7" i="8" s="1"/>
  <c r="F94" i="4"/>
  <c r="D94"/>
  <c r="E93"/>
  <c r="H6" i="8" s="1"/>
  <c r="F93" i="4"/>
  <c r="D93"/>
  <c r="D80"/>
  <c r="E80"/>
  <c r="F80"/>
  <c r="D81"/>
  <c r="E81"/>
  <c r="F81"/>
  <c r="D82"/>
  <c r="E82"/>
  <c r="F82"/>
  <c r="E79"/>
  <c r="F79"/>
  <c r="D79"/>
  <c r="D70"/>
  <c r="E70"/>
  <c r="F70"/>
  <c r="E69"/>
  <c r="F69"/>
  <c r="D69"/>
  <c r="E68"/>
  <c r="F68"/>
  <c r="D68"/>
  <c r="E67"/>
  <c r="D56" i="8" s="1"/>
  <c r="D55" s="1"/>
  <c r="D61" s="1"/>
  <c r="F67" i="4"/>
  <c r="E56" i="8" s="1"/>
  <c r="E55" s="1"/>
  <c r="E61" s="1"/>
  <c r="D67" i="4"/>
  <c r="E77"/>
  <c r="F77"/>
  <c r="D77"/>
  <c r="D76"/>
  <c r="E76"/>
  <c r="F76"/>
  <c r="E75"/>
  <c r="F75"/>
  <c r="D75"/>
  <c r="D73"/>
  <c r="E73"/>
  <c r="F73"/>
  <c r="E72"/>
  <c r="F72"/>
  <c r="D72"/>
  <c r="C20" i="8" s="1"/>
  <c r="D64" i="4"/>
  <c r="E64"/>
  <c r="F64"/>
  <c r="D65"/>
  <c r="E65"/>
  <c r="F65"/>
  <c r="E63"/>
  <c r="F63"/>
  <c r="D63"/>
  <c r="E60"/>
  <c r="F60"/>
  <c r="D60"/>
  <c r="D57"/>
  <c r="E57"/>
  <c r="F57"/>
  <c r="D58"/>
  <c r="E58"/>
  <c r="F58"/>
  <c r="D59"/>
  <c r="E59"/>
  <c r="F59"/>
  <c r="E56"/>
  <c r="F56"/>
  <c r="D56"/>
  <c r="E54"/>
  <c r="F54"/>
  <c r="D54"/>
  <c r="D53"/>
  <c r="E53"/>
  <c r="F53"/>
  <c r="D51"/>
  <c r="E51"/>
  <c r="F51"/>
  <c r="D52"/>
  <c r="E52"/>
  <c r="F52"/>
  <c r="E50"/>
  <c r="F50"/>
  <c r="D50"/>
  <c r="E48"/>
  <c r="F48"/>
  <c r="D48"/>
  <c r="E47"/>
  <c r="F47"/>
  <c r="D47"/>
  <c r="E46"/>
  <c r="F46"/>
  <c r="D46"/>
  <c r="E45"/>
  <c r="F45"/>
  <c r="D45"/>
  <c r="E44"/>
  <c r="F44"/>
  <c r="D44"/>
  <c r="E42"/>
  <c r="F42"/>
  <c r="D42"/>
  <c r="E41"/>
  <c r="F41"/>
  <c r="D41"/>
  <c r="E40"/>
  <c r="F40"/>
  <c r="D40"/>
  <c r="D38"/>
  <c r="E38"/>
  <c r="F38"/>
  <c r="D39"/>
  <c r="E39"/>
  <c r="F39"/>
  <c r="E37"/>
  <c r="F37"/>
  <c r="D37"/>
  <c r="E36"/>
  <c r="F36"/>
  <c r="D36"/>
  <c r="E35"/>
  <c r="F35"/>
  <c r="D35"/>
  <c r="D34"/>
  <c r="E34"/>
  <c r="F34"/>
  <c r="E33"/>
  <c r="F33"/>
  <c r="D33"/>
  <c r="E31"/>
  <c r="F31"/>
  <c r="D31"/>
  <c r="E30"/>
  <c r="F30"/>
  <c r="D30"/>
  <c r="E29"/>
  <c r="F29"/>
  <c r="D29"/>
  <c r="E28"/>
  <c r="F28"/>
  <c r="D28"/>
  <c r="E27"/>
  <c r="F27"/>
  <c r="D27"/>
  <c r="E26"/>
  <c r="F26"/>
  <c r="D26"/>
  <c r="E25"/>
  <c r="F25"/>
  <c r="D25"/>
  <c r="E23"/>
  <c r="F23"/>
  <c r="D23"/>
  <c r="E22"/>
  <c r="F22"/>
  <c r="D22"/>
  <c r="D20"/>
  <c r="E20"/>
  <c r="F20"/>
  <c r="D21"/>
  <c r="E21"/>
  <c r="F21"/>
  <c r="E19"/>
  <c r="F19"/>
  <c r="D19"/>
  <c r="F17"/>
  <c r="E17"/>
  <c r="D17"/>
  <c r="F16"/>
  <c r="E16"/>
  <c r="D16"/>
  <c r="D14"/>
  <c r="E14"/>
  <c r="F14"/>
  <c r="D15"/>
  <c r="E15"/>
  <c r="F15"/>
  <c r="F13"/>
  <c r="E13"/>
  <c r="D13"/>
  <c r="D7"/>
  <c r="E7"/>
  <c r="F7"/>
  <c r="D8"/>
  <c r="E8"/>
  <c r="F8"/>
  <c r="D9"/>
  <c r="E9"/>
  <c r="F9"/>
  <c r="D10"/>
  <c r="E10"/>
  <c r="F10"/>
  <c r="D11"/>
  <c r="E11"/>
  <c r="F11"/>
  <c r="F6"/>
  <c r="E6"/>
  <c r="D6"/>
  <c r="F98"/>
  <c r="E74"/>
  <c r="E109" l="1"/>
  <c r="G37"/>
  <c r="G6"/>
  <c r="G29"/>
  <c r="F78"/>
  <c r="E24"/>
  <c r="D8" i="8" s="1"/>
  <c r="F74" i="4"/>
  <c r="E66"/>
  <c r="E113"/>
  <c r="E126"/>
  <c r="G26"/>
  <c r="G35"/>
  <c r="E102"/>
  <c r="G102" s="1"/>
  <c r="E120"/>
  <c r="F71"/>
  <c r="E20" i="8"/>
  <c r="E19" s="1"/>
  <c r="E27" s="1"/>
  <c r="H18"/>
  <c r="H48"/>
  <c r="G27" i="4"/>
  <c r="G31"/>
  <c r="G38"/>
  <c r="E71"/>
  <c r="D20" i="8"/>
  <c r="D19" s="1"/>
  <c r="D27" s="1"/>
  <c r="G25" i="4"/>
  <c r="F109"/>
  <c r="G72"/>
  <c r="F66"/>
  <c r="E62"/>
  <c r="E78"/>
  <c r="F113"/>
  <c r="I52" i="8"/>
  <c r="I61" s="1"/>
  <c r="I26"/>
  <c r="I27" s="1"/>
  <c r="G10" i="4"/>
  <c r="G9"/>
  <c r="G8"/>
  <c r="G7"/>
  <c r="G17"/>
  <c r="G30"/>
  <c r="G34"/>
  <c r="F5"/>
  <c r="E5"/>
  <c r="D6" i="8" s="1"/>
  <c r="E12" i="4"/>
  <c r="D7" i="8" s="1"/>
  <c r="F18" i="4"/>
  <c r="E18"/>
  <c r="D37" i="8" s="1"/>
  <c r="F24" i="4"/>
  <c r="F43"/>
  <c r="D49"/>
  <c r="E49"/>
  <c r="D10" i="8" s="1"/>
  <c r="F49" i="4"/>
  <c r="F55"/>
  <c r="E55"/>
  <c r="D40" i="8" s="1"/>
  <c r="D55" i="4"/>
  <c r="C40" i="8" s="1"/>
  <c r="H28"/>
  <c r="I8"/>
  <c r="G95" i="4"/>
  <c r="I37" i="8"/>
  <c r="G103" i="4"/>
  <c r="I6" i="8"/>
  <c r="G93" i="4"/>
  <c r="G94"/>
  <c r="I7" i="8"/>
  <c r="I9"/>
  <c r="H62"/>
  <c r="I39"/>
  <c r="F92" i="4"/>
  <c r="F108" s="1"/>
  <c r="F126"/>
  <c r="E134"/>
  <c r="E32"/>
  <c r="E92"/>
  <c r="F120"/>
  <c r="F32"/>
  <c r="E43"/>
  <c r="D39" i="8" s="1"/>
  <c r="F62" i="4"/>
  <c r="F12"/>
  <c r="E98"/>
  <c r="E85"/>
  <c r="F85" l="1"/>
  <c r="G85" s="1"/>
  <c r="F61"/>
  <c r="F86" s="1"/>
  <c r="G71"/>
  <c r="G92"/>
  <c r="E9" i="8"/>
  <c r="G32" i="4"/>
  <c r="E40" i="8"/>
  <c r="E39"/>
  <c r="E6"/>
  <c r="D48"/>
  <c r="H64" s="1"/>
  <c r="E7"/>
  <c r="G12" i="4"/>
  <c r="E61"/>
  <c r="G61" s="1"/>
  <c r="D9" i="8"/>
  <c r="D18" s="1"/>
  <c r="H30" s="1"/>
  <c r="E10"/>
  <c r="E8"/>
  <c r="E37"/>
  <c r="E48" s="1"/>
  <c r="F139" i="4"/>
  <c r="H65" i="8"/>
  <c r="I18"/>
  <c r="I48"/>
  <c r="F134" i="4"/>
  <c r="F140" s="1"/>
  <c r="E140"/>
  <c r="E108"/>
  <c r="E86" l="1"/>
  <c r="G86" s="1"/>
  <c r="F135"/>
  <c r="F142" s="1"/>
  <c r="G140"/>
  <c r="E18" i="8"/>
  <c r="E28" s="1"/>
  <c r="D28"/>
  <c r="H29"/>
  <c r="E63"/>
  <c r="E62"/>
  <c r="E64"/>
  <c r="D62"/>
  <c r="D65" s="1"/>
  <c r="D68" s="1"/>
  <c r="H63"/>
  <c r="I28"/>
  <c r="D29"/>
  <c r="I62"/>
  <c r="D63"/>
  <c r="I63"/>
  <c r="E135" i="4"/>
  <c r="G135" s="1"/>
  <c r="G142" s="1"/>
  <c r="G108"/>
  <c r="G139" s="1"/>
  <c r="E139"/>
  <c r="E29" i="8" l="1"/>
  <c r="I29"/>
  <c r="E30"/>
  <c r="E65"/>
  <c r="I30"/>
  <c r="D30"/>
  <c r="I65"/>
  <c r="I64"/>
  <c r="D64"/>
  <c r="E142" i="4"/>
  <c r="G6" i="8"/>
  <c r="G8"/>
  <c r="G10"/>
  <c r="G11"/>
  <c r="G39"/>
  <c r="G41"/>
  <c r="G7"/>
  <c r="G9"/>
  <c r="G42"/>
  <c r="G38"/>
  <c r="G40"/>
  <c r="G52"/>
  <c r="G26"/>
  <c r="D102" i="4"/>
  <c r="G37" i="8"/>
  <c r="D109" i="4"/>
  <c r="D98"/>
  <c r="D62"/>
  <c r="D12"/>
  <c r="D18"/>
  <c r="D24"/>
  <c r="D32"/>
  <c r="D43"/>
  <c r="D66"/>
  <c r="D71"/>
  <c r="D78"/>
  <c r="D92"/>
  <c r="D113"/>
  <c r="D120"/>
  <c r="D126"/>
  <c r="D74"/>
  <c r="D5"/>
  <c r="D108" l="1"/>
  <c r="D134"/>
  <c r="D85"/>
  <c r="D61"/>
  <c r="D139" l="1"/>
  <c r="D140"/>
  <c r="D135"/>
  <c r="D86"/>
  <c r="D142" l="1"/>
  <c r="C49" i="8" l="1"/>
  <c r="C24"/>
  <c r="C19"/>
  <c r="C56" l="1"/>
  <c r="C55" s="1"/>
  <c r="C61" s="1"/>
  <c r="C39"/>
  <c r="C27"/>
  <c r="C37"/>
  <c r="C6"/>
  <c r="C8"/>
  <c r="G27"/>
  <c r="G61"/>
  <c r="C9"/>
  <c r="C7"/>
  <c r="C10"/>
  <c r="C48" l="1"/>
  <c r="C62" s="1"/>
  <c r="C18"/>
  <c r="C28" s="1"/>
  <c r="G48"/>
  <c r="G62" s="1"/>
  <c r="G18"/>
  <c r="G28" s="1"/>
  <c r="G63" l="1"/>
  <c r="C64"/>
  <c r="G29"/>
  <c r="G64"/>
  <c r="C63"/>
  <c r="G65"/>
  <c r="G30"/>
  <c r="C29"/>
  <c r="C30"/>
  <c r="C65"/>
</calcChain>
</file>

<file path=xl/sharedStrings.xml><?xml version="1.0" encoding="utf-8"?>
<sst xmlns="http://schemas.openxmlformats.org/spreadsheetml/2006/main" count="3590" uniqueCount="1739">
  <si>
    <t>B E V É T E L E K</t>
  </si>
  <si>
    <t>1. sz. táblázat</t>
  </si>
  <si>
    <t>Sor-
szám</t>
  </si>
  <si>
    <t>Bevételi jogcím</t>
  </si>
  <si>
    <t>1.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</si>
  <si>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</si>
  <si>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</si>
  <si>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</si>
  <si>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</si>
  <si>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</si>
  <si>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</si>
  <si>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Önkormányzatok kulturális feladatainak támogatása</t>
  </si>
  <si>
    <t>1.5.</t>
  </si>
  <si>
    <t>1.6.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</si>
  <si>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</si>
  <si>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</si>
  <si>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</si>
  <si>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</si>
  <si>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</si>
  <si>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</si>
  <si>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</si>
  <si>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</si>
  <si>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</si>
  <si>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</si>
  <si>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</si>
  <si>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</si>
  <si>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</si>
  <si>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</si>
  <si>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</si>
  <si>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</si>
  <si>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</si>
  <si>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</si>
  <si>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</si>
  <si>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</si>
  <si>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</si>
  <si>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</si>
  <si>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</si>
  <si>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</si>
  <si>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 xml:space="preserve">4. </t>
  </si>
  <si>
    <t>Közhatalmi bevételek (4.1.+4.2.+4.3.+4.4.)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</si>
  <si>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</si>
  <si>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</si>
  <si>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</si>
  <si>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</si>
  <si>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</si>
  <si>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</si>
  <si>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</si>
  <si>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</si>
  <si>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</si>
  <si>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</si>
  <si>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</si>
  <si>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</si>
  <si>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</si>
  <si>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</si>
  <si>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</si>
  <si>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</si>
  <si>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</si>
  <si>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</si>
  <si>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</si>
  <si>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</si>
  <si>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</si>
  <si>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</si>
  <si>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</si>
  <si>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</si>
  <si>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</si>
  <si>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</si>
  <si>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</si>
  <si>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</si>
  <si>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</si>
  <si>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</si>
  <si>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</si>
  <si>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</si>
  <si>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</si>
  <si>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</si>
  <si>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</si>
  <si>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</si>
  <si>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</si>
  <si>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7.2.</t>
  </si>
  <si>
    <t>7.3.</t>
  </si>
  <si>
    <t>7.4.</t>
  </si>
  <si>
    <t>8.</t>
  </si>
  <si>
    <t>Felhalmozási célú átvett pénzeszközök (8.1.+8.2.+8.3.)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</si>
  <si>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</si>
  <si>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</si>
  <si>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</si>
  <si>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</si>
  <si>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</si>
  <si>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</si>
  <si>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</si>
  <si>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</si>
  <si>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</si>
  <si>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</si>
  <si>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</si>
  <si>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</si>
  <si>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</si>
  <si>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</si>
  <si>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</si>
  <si>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</si>
  <si>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</si>
  <si>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</si>
  <si>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</si>
  <si>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</si>
  <si>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</si>
  <si>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</si>
  <si>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</si>
  <si>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</si>
  <si>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</si>
  <si>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</si>
  <si>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</si>
  <si>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</si>
  <si>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</si>
  <si>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</si>
  <si>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</si>
  <si>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>Külföldi finanszírozás bevételei (14.1.+…14.4.)</t>
  </si>
  <si>
    <t xml:space="preserve">    15.</t>
  </si>
  <si>
    <t>Adóssághoz nem kapcsolódó származékos ügyletek bevételei</t>
  </si>
  <si>
    <t>FINANSZÍROZÁSI BEVÉTELEK ÖSSZESEN: (10. + … +15.)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</si>
  <si>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</si>
  <si>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</si>
  <si>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</si>
  <si>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</si>
  <si>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</si>
  <si>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</si>
  <si>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</si>
  <si>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</si>
  <si>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</si>
  <si>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</si>
  <si>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</si>
  <si>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</si>
  <si>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</si>
  <si>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</si>
  <si>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</si>
  <si>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</si>
  <si>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</si>
  <si>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</si>
  <si>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</si>
  <si>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</si>
  <si>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</si>
  <si>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</si>
  <si>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</si>
  <si>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</si>
  <si>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</si>
  <si>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</si>
  <si>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</si>
  <si>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</si>
  <si>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>Külföldi finanszírozás kiadásai (6.1. + … + 6.4.)</t>
  </si>
  <si>
    <t>10.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</si>
  <si>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</si>
  <si>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</si>
  <si>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</si>
  <si>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</si>
  <si>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I. Működési célú bevételek és kiadások mérlege
(Önkormányzati szinten)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</si>
  <si>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</si>
  <si>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</si>
  <si>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</si>
  <si>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</si>
  <si>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</si>
  <si>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</si>
  <si>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</si>
  <si>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</si>
  <si>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</si>
  <si>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</si>
  <si>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</si>
  <si>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</si>
  <si>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</si>
  <si>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</si>
  <si>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</si>
  <si>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</si>
  <si>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</si>
  <si>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</si>
  <si>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</si>
  <si>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</si>
  <si>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</si>
  <si>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</si>
  <si>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</si>
  <si>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</si>
  <si>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</si>
  <si>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</si>
  <si>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</si>
  <si>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</si>
  <si>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</si>
  <si>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</si>
  <si>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</si>
  <si>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</si>
  <si>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</si>
  <si>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</si>
  <si>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</si>
  <si>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</si>
  <si>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</si>
  <si>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</si>
  <si>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</si>
  <si>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</si>
  <si>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</si>
  <si>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</si>
  <si>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</si>
  <si>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</si>
  <si>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</si>
  <si>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</si>
  <si>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</si>
  <si>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</si>
  <si>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</si>
  <si>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</si>
  <si>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</si>
  <si>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</si>
  <si>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</si>
  <si>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</si>
  <si>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</si>
  <si>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</si>
  <si>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</si>
  <si>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</si>
  <si>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</si>
  <si>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</si>
  <si>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</si>
  <si>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</si>
  <si>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</si>
  <si>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</si>
  <si>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</si>
  <si>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</si>
  <si>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</si>
  <si>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</si>
  <si>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</si>
  <si>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</si>
  <si>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</si>
  <si>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</si>
  <si>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</si>
  <si>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</si>
  <si>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</si>
  <si>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</si>
  <si>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</si>
  <si>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</si>
  <si>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</si>
  <si>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</si>
  <si>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</si>
  <si>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</si>
  <si>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29.</t>
  </si>
  <si>
    <t>BEVÉTEL MINDÖSSZESEN</t>
  </si>
  <si>
    <t>KIADÁSOK MINDÖSSZESEN</t>
  </si>
  <si>
    <t>Működési bevételek</t>
  </si>
  <si>
    <t>Rovat azonosító</t>
  </si>
  <si>
    <t>K1</t>
  </si>
  <si>
    <t>K2</t>
  </si>
  <si>
    <t>K3</t>
  </si>
  <si>
    <t>K4</t>
  </si>
  <si>
    <t>K5</t>
  </si>
  <si>
    <t>K6</t>
  </si>
  <si>
    <t>K7</t>
  </si>
  <si>
    <t>K8</t>
  </si>
  <si>
    <t>K9111</t>
  </si>
  <si>
    <t>K9112</t>
  </si>
  <si>
    <t>K9113</t>
  </si>
  <si>
    <t>K912</t>
  </si>
  <si>
    <t>K9121</t>
  </si>
  <si>
    <t>K9122</t>
  </si>
  <si>
    <t>K9123</t>
  </si>
  <si>
    <t>K9124</t>
  </si>
  <si>
    <t>K913</t>
  </si>
  <si>
    <t>K914</t>
  </si>
  <si>
    <t>K916</t>
  </si>
  <si>
    <t>K917</t>
  </si>
  <si>
    <t>K92</t>
  </si>
  <si>
    <t>K921</t>
  </si>
  <si>
    <t>K922</t>
  </si>
  <si>
    <t>K923</t>
  </si>
  <si>
    <t>K924</t>
  </si>
  <si>
    <t>B11</t>
  </si>
  <si>
    <t>B111</t>
  </si>
  <si>
    <t>B112</t>
  </si>
  <si>
    <t>B113</t>
  </si>
  <si>
    <t>B114</t>
  </si>
  <si>
    <t>B115</t>
  </si>
  <si>
    <t>B116</t>
  </si>
  <si>
    <t>B12</t>
  </si>
  <si>
    <t>B13</t>
  </si>
  <si>
    <t>B14</t>
  </si>
  <si>
    <t>B15</t>
  </si>
  <si>
    <t>B16</t>
  </si>
  <si>
    <t>B2</t>
  </si>
  <si>
    <t>B21</t>
  </si>
  <si>
    <t>B22</t>
  </si>
  <si>
    <t>B23</t>
  </si>
  <si>
    <t>B24</t>
  </si>
  <si>
    <t>B25</t>
  </si>
  <si>
    <t>B3</t>
  </si>
  <si>
    <t>B34</t>
  </si>
  <si>
    <t>B354</t>
  </si>
  <si>
    <t>B355</t>
  </si>
  <si>
    <t>B36</t>
  </si>
  <si>
    <t>B4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</si>
  <si>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</si>
  <si>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</si>
  <si>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</si>
  <si>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</si>
  <si>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</si>
  <si>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</si>
  <si>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</si>
  <si>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</si>
  <si>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</si>
  <si>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</si>
  <si>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B5</t>
  </si>
  <si>
    <t>B51</t>
  </si>
  <si>
    <t>B52</t>
  </si>
  <si>
    <t>B53</t>
  </si>
  <si>
    <t>B54</t>
  </si>
  <si>
    <t>B55</t>
  </si>
  <si>
    <t>B6</t>
  </si>
  <si>
    <t>B61</t>
  </si>
  <si>
    <t>B62</t>
  </si>
  <si>
    <t>B63</t>
  </si>
  <si>
    <t>B7</t>
  </si>
  <si>
    <t>B71</t>
  </si>
  <si>
    <t>B72</t>
  </si>
  <si>
    <t>B73</t>
  </si>
  <si>
    <t>B8</t>
  </si>
  <si>
    <t>B81</t>
  </si>
  <si>
    <t>B8111</t>
  </si>
  <si>
    <t>B8112</t>
  </si>
  <si>
    <t>B8113</t>
  </si>
  <si>
    <t>B812</t>
  </si>
  <si>
    <t>B8121</t>
  </si>
  <si>
    <t>B8122</t>
  </si>
  <si>
    <t>B8123</t>
  </si>
  <si>
    <t>B8124</t>
  </si>
  <si>
    <t>B813</t>
  </si>
  <si>
    <t>B8131</t>
  </si>
  <si>
    <t>B8132</t>
  </si>
  <si>
    <t>B814</t>
  </si>
  <si>
    <t>B815</t>
  </si>
  <si>
    <t>B82</t>
  </si>
  <si>
    <t>B821</t>
  </si>
  <si>
    <t>B822</t>
  </si>
  <si>
    <t>B823</t>
  </si>
  <si>
    <t>B824</t>
  </si>
  <si>
    <t>B83</t>
  </si>
  <si>
    <t>2.1</t>
  </si>
  <si>
    <t>2.2</t>
  </si>
  <si>
    <t>2.3</t>
  </si>
  <si>
    <t>4.1</t>
  </si>
  <si>
    <t>4.2</t>
  </si>
  <si>
    <t>4.3</t>
  </si>
  <si>
    <t>4.4</t>
  </si>
  <si>
    <t>4.5</t>
  </si>
  <si>
    <t>4.6</t>
  </si>
  <si>
    <t>6.1</t>
  </si>
  <si>
    <t>6.2</t>
  </si>
  <si>
    <t>6.3</t>
  </si>
  <si>
    <t>6.4</t>
  </si>
  <si>
    <t>Önkormányzatok szociális és gyermekjóléti, étkeztetési feladatainak támogatása</t>
  </si>
  <si>
    <t xml:space="preserve">Működési célú kvi támogatások és kiegészítő támogatások </t>
  </si>
  <si>
    <t>Elszámolásból származó bevételek</t>
  </si>
  <si>
    <t>B351</t>
  </si>
  <si>
    <t>B352</t>
  </si>
  <si>
    <t xml:space="preserve">Egyéb közhatalmi bevételek  </t>
  </si>
  <si>
    <t xml:space="preserve">Vagyoni tipusú adók  </t>
  </si>
  <si>
    <t xml:space="preserve">Értékesítési és forgalmi adók  </t>
  </si>
  <si>
    <t xml:space="preserve">Fogyasztási adók  </t>
  </si>
  <si>
    <t xml:space="preserve">Gépjárműadók </t>
  </si>
  <si>
    <t xml:space="preserve">Egyéb áruhasználati és szolgáltatási adók </t>
  </si>
  <si>
    <t>B65</t>
  </si>
  <si>
    <t>Működési célú garancia- és kezességvállalásból származó megtérülések ÁH kívülről</t>
  </si>
  <si>
    <t>Működési célú visszatérítendő támogatások, kölcsönök visszatérülése az Európai Uniótól</t>
  </si>
  <si>
    <t>B64</t>
  </si>
  <si>
    <t>7.1</t>
  </si>
  <si>
    <t>7.2</t>
  </si>
  <si>
    <t>7.3</t>
  </si>
  <si>
    <t>7.4</t>
  </si>
  <si>
    <t>7.5</t>
  </si>
  <si>
    <t>Működési célú visszatérítendő támogatások, kölcsönök visszatérülése ÁH kívülről</t>
  </si>
  <si>
    <t>Egyéb működési célú átvett pénzeszközök</t>
  </si>
  <si>
    <t>Felhalmozási célú garancia- és kezességvállalásból származó megtérülések ÁH kívülről</t>
  </si>
  <si>
    <t>Felhalmozási célú visszatérítendő támogatások, kölcsönök visszatérülése az Európai Uniótól</t>
  </si>
  <si>
    <t>Felhalmozási célú visszatérítendő támogatások, kölcsönök visszatérülése ÁH kívülről</t>
  </si>
  <si>
    <t>B74</t>
  </si>
  <si>
    <t>Egyéb felhalmozási célú átvett pénzeszközök</t>
  </si>
  <si>
    <t>8.1</t>
  </si>
  <si>
    <t>8.2</t>
  </si>
  <si>
    <t>8.3</t>
  </si>
  <si>
    <t>8.4</t>
  </si>
  <si>
    <t>8.5</t>
  </si>
  <si>
    <t>B75</t>
  </si>
  <si>
    <t>B17</t>
  </si>
  <si>
    <t>13.1</t>
  </si>
  <si>
    <t>13.2</t>
  </si>
  <si>
    <t>13.3</t>
  </si>
  <si>
    <t xml:space="preserve">    14.1</t>
  </si>
  <si>
    <t xml:space="preserve">    14.2</t>
  </si>
  <si>
    <t xml:space="preserve">    14.3</t>
  </si>
  <si>
    <t xml:space="preserve">    14.4</t>
  </si>
  <si>
    <t>Működési célú v.tér. tám., kölcsönök vtér.kormányoktól és más nemzetközi szervezetektől</t>
  </si>
  <si>
    <t>Felhalmozási célú v.tér.tám., kölcsönök v.tér. kormányoktól és más nemzetközi szervezetektől</t>
  </si>
  <si>
    <t>Pályázati céltartalék</t>
  </si>
  <si>
    <t>Egyéb céltartalék</t>
  </si>
  <si>
    <t>6.5</t>
  </si>
  <si>
    <t>Jövedelemadók</t>
  </si>
  <si>
    <t>B31</t>
  </si>
  <si>
    <t>4.7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</si>
  <si>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</si>
  <si>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</si>
  <si>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</si>
  <si>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</si>
  <si>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</si>
  <si>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</si>
  <si>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</si>
  <si>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</si>
  <si>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</si>
  <si>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</si>
  <si>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</si>
  <si>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</si>
  <si>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</si>
  <si>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</si>
  <si>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</si>
  <si>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</si>
  <si>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</si>
  <si>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</si>
  <si>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</si>
  <si>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</si>
  <si>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</si>
  <si>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</si>
  <si>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</si>
  <si>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</si>
  <si>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</si>
  <si>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</si>
  <si>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</si>
  <si>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</si>
  <si>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</si>
  <si>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</si>
  <si>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</si>
  <si>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</si>
  <si>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</si>
  <si>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</si>
  <si>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</si>
  <si>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</si>
  <si>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</si>
  <si>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</si>
  <si>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</si>
  <si>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</si>
  <si>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</si>
  <si>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</si>
  <si>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</si>
  <si>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</si>
  <si>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</si>
  <si>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</si>
  <si>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</si>
  <si>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</si>
  <si>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</si>
  <si>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</si>
  <si>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</si>
  <si>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</si>
  <si>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</si>
  <si>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</si>
  <si>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</si>
  <si>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</si>
  <si>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</si>
  <si>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</si>
  <si>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</si>
  <si>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</si>
  <si>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</si>
  <si>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</si>
  <si>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</si>
  <si>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</si>
  <si>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</si>
  <si>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</si>
  <si>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</si>
  <si>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</si>
  <si>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</si>
  <si>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</si>
  <si>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</si>
  <si>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</si>
  <si>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</si>
  <si>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</si>
  <si>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</si>
  <si>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</si>
  <si>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</si>
  <si>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</si>
  <si>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</si>
  <si>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</si>
  <si>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</si>
  <si>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</si>
  <si>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</si>
  <si>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</si>
  <si>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</si>
  <si>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</si>
  <si>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</si>
  <si>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</si>
  <si>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</si>
  <si>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</si>
  <si>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</si>
  <si>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</si>
  <si>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</si>
  <si>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</si>
  <si>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</si>
  <si>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</si>
  <si>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</si>
  <si>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</si>
  <si>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</si>
  <si>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</si>
  <si>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</si>
  <si>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</si>
  <si>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</si>
  <si>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</si>
  <si>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</si>
  <si>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</si>
  <si>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</si>
  <si>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</si>
  <si>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</si>
  <si>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</si>
  <si>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</si>
  <si>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</si>
  <si>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</si>
  <si>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</si>
  <si>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</si>
  <si>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</si>
  <si>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</si>
  <si>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</si>
  <si>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</si>
  <si>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</si>
  <si>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</si>
  <si>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132</t>
  </si>
  <si>
    <t>133</t>
  </si>
  <si>
    <t>134</t>
  </si>
  <si>
    <t>135</t>
  </si>
  <si>
    <t>3.1</t>
  </si>
  <si>
    <t>3.2</t>
  </si>
  <si>
    <t>3.3</t>
  </si>
  <si>
    <t>Betétek megszüntetése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</si>
  <si>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</si>
  <si>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</si>
  <si>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</si>
  <si>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</si>
  <si>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Tartalékok (2.1.+2.3.)</t>
  </si>
  <si>
    <t>3.4</t>
  </si>
  <si>
    <t>3.5</t>
  </si>
  <si>
    <r>
      <t xml:space="preserve">   Felhalmozási költségvetés kiadásai </t>
    </r>
    <r>
      <rPr>
        <sz val="8"/>
        <rFont val="Times New Roman CE"/>
        <charset val="238"/>
      </rPr>
      <t>(3.1.+3.3.+3.5.)</t>
    </r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</si>
  <si>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</si>
  <si>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</si>
  <si>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</si>
  <si>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</si>
  <si>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</si>
  <si>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</si>
  <si>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6.6</t>
  </si>
  <si>
    <t>Pénzeszközök lekötött betétként elhelyezése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</si>
  <si>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</si>
  <si>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</si>
  <si>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</si>
  <si>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</si>
  <si>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</si>
  <si>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</si>
  <si>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</si>
  <si>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(4+11)</t>
  </si>
  <si>
    <t>FINANSZÍROZÁSI KIADÁSOK ÖSSZESEN: (5.+…+9.)</t>
  </si>
  <si>
    <t>Váltóbevételek</t>
  </si>
  <si>
    <t>K93</t>
  </si>
  <si>
    <t>K94</t>
  </si>
  <si>
    <t>K9</t>
  </si>
  <si>
    <t>Forintban</t>
  </si>
  <si>
    <t>2017. évi előirányzat</t>
  </si>
  <si>
    <t>Tulajdonosi kölcsönök kiadásai</t>
  </si>
  <si>
    <t>K919</t>
  </si>
  <si>
    <t>K925</t>
  </si>
  <si>
    <t>Forintban !</t>
  </si>
  <si>
    <t>131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</si>
  <si>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</si>
  <si>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</si>
  <si>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</si>
  <si>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</si>
  <si>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</si>
  <si>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</si>
  <si>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</si>
  <si>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</si>
  <si>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</si>
  <si>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</si>
  <si>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</si>
  <si>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</si>
  <si>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</si>
  <si>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</si>
  <si>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</si>
  <si>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K513</t>
  </si>
  <si>
    <t>01 - K1-K8. Költségvetési kiadások</t>
  </si>
  <si>
    <t>#</t>
  </si>
  <si>
    <t>Eredeti előirányzat</t>
  </si>
  <si>
    <t>Módosított előirányzat</t>
  </si>
  <si>
    <t>Teljesítés</t>
  </si>
  <si>
    <t>01</t>
  </si>
  <si>
    <t>Törvény szerinti illetmények, munkabérek (K1101)</t>
  </si>
  <si>
    <t>02</t>
  </si>
  <si>
    <t>Normatív jutalmak (K1102)</t>
  </si>
  <si>
    <t>03</t>
  </si>
  <si>
    <t>Céljuttatás, projektprémium (K1103)</t>
  </si>
  <si>
    <t>04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</si>
  <si>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</si>
  <si>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</si>
  <si>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</si>
  <si>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</si>
  <si>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</si>
  <si>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</si>
  <si>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</si>
  <si>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08</t>
  </si>
  <si>
    <t>Ruházati költségtérítés (K1108)</t>
  </si>
  <si>
    <t>09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</si>
  <si>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</si>
  <si>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</si>
  <si>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</si>
  <si>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</si>
  <si>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</si>
  <si>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ebből:biztosítási díjak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</si>
  <si>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</si>
  <si>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</si>
  <si>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</si>
  <si>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</si>
  <si>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</si>
  <si>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Személyi juttatások (=15+19) (K1)</t>
  </si>
  <si>
    <t>Munkaadókat terhelő járulékok és szociális hozzájárulási adó (=22+…+28) (K2)</t>
  </si>
  <si>
    <t>ebből: szociális hozzájárulási adó (K2)</t>
  </si>
  <si>
    <t>ebből: rehabilitációs hozzájárulás (K2)</t>
  </si>
  <si>
    <t>ebből: korkedvezmény-biztosítási járulék (K2)</t>
  </si>
  <si>
    <t>ebből: egészségügyi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</si>
  <si>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</si>
  <si>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</si>
  <si>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</si>
  <si>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Szakmai anyagok beszerzése (K311)</t>
  </si>
  <si>
    <t>Üzemeltetési anyagok beszerzése (K312)</t>
  </si>
  <si>
    <t>Árubeszerzés (K313)</t>
  </si>
  <si>
    <t>Készletbeszerzés (=29+30+31) (K31)</t>
  </si>
  <si>
    <t>Informatikai szolgáltatások igénybevétele (K321)</t>
  </si>
  <si>
    <t>Egyéb kommunikációs szolgáltatások (K322)</t>
  </si>
  <si>
    <t>Kommunikációs szolgáltatások (=33+34) (K32)</t>
  </si>
  <si>
    <t>Közüzemi díjak (K331)</t>
  </si>
  <si>
    <t>Vásárolt élelmezés (K332)</t>
  </si>
  <si>
    <t>Bérleti és lízing díjak (&gt;=39) (K333)</t>
  </si>
  <si>
    <t>ebből: a közszféra és a magánszféra együttműködésén (PPP) alapuló szerződéses konstrukció (K333)</t>
  </si>
  <si>
    <t>Karbantartási, kisjavítási szolgáltatások (K334)</t>
  </si>
  <si>
    <t>Közvetített szolgáltatások  (&gt;=42) (K335)</t>
  </si>
  <si>
    <t>ebből: államháztartáson belül (K335)</t>
  </si>
  <si>
    <t>Szakmai tevékenységet segítő szolgáltatások  (K336)</t>
  </si>
  <si>
    <t>Egyéb szolgáltatások  (K337)</t>
  </si>
  <si>
    <t>ebből: biztosítási díjak (K337)</t>
  </si>
  <si>
    <t>Szolgáltatási kiadások (=36+37+38+40+41+43+44) (K33)</t>
  </si>
  <si>
    <t>Kiküldetések kiadásai (K341)</t>
  </si>
  <si>
    <t>Reklám- és propagandakiadások (K342)</t>
  </si>
  <si>
    <t>Kiküldetések, reklám- és propagandakiadások (=47+48) (K34)</t>
  </si>
  <si>
    <t>Működési célú előzetesen felszámított általános forgalmi adó (K351)</t>
  </si>
  <si>
    <t>Fizetendő általános forgalmi adó  (K352)</t>
  </si>
  <si>
    <t>Kamatkiadások (&gt;=53+54) (K353)</t>
  </si>
  <si>
    <t>ebből: államháztartáson belül (K353)</t>
  </si>
  <si>
    <t>ebből: fedezeti ügyletek kamatkiadásai (K353)</t>
  </si>
  <si>
    <t>Egyéb pénzügyi műveletek kiadásai (&gt;=56+…+58) (K354)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</si>
  <si>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</si>
  <si>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</si>
  <si>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</si>
  <si>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Egyéb dologi kiadások (K355)</t>
  </si>
  <si>
    <t>Különféle befizetések és egyéb dologi kiadások (=50+51+52+55+59) (K35)</t>
  </si>
  <si>
    <t>Dologi kiadások (=32+35+46+49+60) (K3)</t>
  </si>
  <si>
    <t>Társadalombiztosítási ellátások (K41)</t>
  </si>
  <si>
    <t>Családi támogatások (=64+…+73) (K42)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</si>
  <si>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</si>
  <si>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</si>
  <si>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</si>
  <si>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</si>
  <si>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</si>
  <si>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</si>
  <si>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</si>
  <si>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</si>
  <si>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ebből: GYES-en és GYED-en lévők hallgatói hitelének célzott támogatása a Gyvt. 161/T. § (1) bekezdése szerinti támogatás kivételével (K42)</t>
  </si>
  <si>
    <t>ebből:  az egyéb pénzbeli és természetbeni gyermekvédelmi támogatások  (K42)</t>
  </si>
  <si>
    <t>Pénzbeli kárpótlások, kártérítések (K43)</t>
  </si>
  <si>
    <t>Betegséggel kapcsolatos (nem társadalombiztosítási) ellátások (=76+…+82) (K44)</t>
  </si>
  <si>
    <t>ebből: ápolási díj (K44)</t>
  </si>
  <si>
    <t>ebből: fogyatékossági támogatás és vakok személyi járadéka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</si>
  <si>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</si>
  <si>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</si>
  <si>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</si>
  <si>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</si>
  <si>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ebből: egészségügyi szolgáltatási jogosultságra való jogosultság szociális rászorultság alapján [Szoctv. 54. §-a] (K44)</t>
  </si>
  <si>
    <t>Foglalkoztatással, munkanélküliséggel kapcsolatos ellátások (=84+…+92) (K45)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</si>
  <si>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</si>
  <si>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</si>
  <si>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munkáltatói befizetésből finanszírozott korengedményes nyugdíj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</si>
  <si>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</si>
  <si>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</si>
  <si>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</si>
  <si>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</si>
  <si>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</si>
  <si>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 (K45)</t>
  </si>
  <si>
    <t>Lakhatással kapcsolatos ellátások (=94+…+97) (K46)</t>
  </si>
  <si>
    <t>ebből: hozzájárulás a lakossági energiaköltségekhez (K46)</t>
  </si>
  <si>
    <t>ebből: lakbértámogatás (K46)</t>
  </si>
  <si>
    <t>ebből: lakásfenntartási támogatás [Szoctv. 38. § (1) bek. a) és b) pontok]  (K46)</t>
  </si>
  <si>
    <t>ebből: adósságcsökkentési támogatás [Szoctv. 55/A. § 1. bek. b) pont] (K46)</t>
  </si>
  <si>
    <t>Intézményi ellátottak pénzbeli juttatásai (&gt;=99+100) (K47)</t>
  </si>
  <si>
    <t>ebből: állami gondozottak pénzbeli juttatásai (K47)</t>
  </si>
  <si>
    <t>ebből: oktatásban résztvevők pénzbeli juttatásai (K47)</t>
  </si>
  <si>
    <t>Egyéb nem intézményi ellátások (&gt;=102+…+120) (K48)</t>
  </si>
  <si>
    <t>102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</si>
  <si>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</si>
  <si>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</si>
  <si>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</si>
  <si>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ebből:nemzeti gondozotti ellátások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</si>
  <si>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</si>
  <si>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</si>
  <si>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</si>
  <si>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 Nemzet Színésze címet viselő színészek havi életjáradéka, művészeti nyugdíjsegélyek, balettművészeti életjáradék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</si>
  <si>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</si>
  <si>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</si>
  <si>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</si>
  <si>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Bevándorlási és Állampolgársági Hivatal által folyósított ellátások (K48)</t>
  </si>
  <si>
    <t>ebből: szépkorúak jubileumi juttatása (K48)</t>
  </si>
  <si>
    <t>ebből: időskorúak járadéka [Szoctv. 32/B. § (1) bekezdése]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</si>
  <si>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</si>
  <si>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</si>
  <si>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</si>
  <si>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egészségkárosodási és gyermekfelügyeleti támogatás [Szoctv. 37.§ (1) bekezdés a) és b) pontja] (K48)</t>
  </si>
  <si>
    <t>ebből: önkormányzat által saját hatáskörben (nem szociális és gyermekvédelmi előírások alapján) adott más ellátás (K48)</t>
  </si>
  <si>
    <t>Ellátottak pénzbeli juttatásai (=62+63+74+75+83+93+98+101) (K4)</t>
  </si>
  <si>
    <t>Nemzetközi kötelezettségek (&gt;=123) (K501)</t>
  </si>
  <si>
    <t>ebből: Európai Unió (K501)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</si>
  <si>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</si>
  <si>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</si>
  <si>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</si>
  <si>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Elvonások és befizetések (=124+125+126) (K502)</t>
  </si>
  <si>
    <t>Működési célú garancia- és kezességvállalásból származó kifizetés államháztartáson belülre (K503)</t>
  </si>
  <si>
    <t>Működési célú visszatérítendő támogatások, kölcsönök nyújtása államháztartáson belülre (=130+…+139) (K504)</t>
  </si>
  <si>
    <t>ebből: központi költségvetési szervek (K504)</t>
  </si>
  <si>
    <t>ebből: központi kezelésű előirányzatok (K504)</t>
  </si>
  <si>
    <t>ebből: fejezeti kezelésű előirányzatok EU-s programokra és azok hazai társfinanszírozása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</si>
  <si>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</si>
  <si>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</si>
  <si>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</si>
  <si>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</si>
  <si>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</si>
  <si>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</si>
  <si>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</si>
  <si>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Működési célú visszatérítendő támogatások, kölcsönök törlesztése államháztartáson belülre (=141+…+150) (K505)</t>
  </si>
  <si>
    <t>ebből: központi költségvetési szervek (K505)</t>
  </si>
  <si>
    <t>ebből: központi kezelésű előirányzatok (K505)</t>
  </si>
  <si>
    <t>ebből: fejezeti kezelésű előirányzatok EU-s programokra és azok hazai társfinanszírozása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</si>
  <si>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</si>
  <si>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</si>
  <si>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</si>
  <si>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</si>
  <si>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</si>
  <si>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</si>
  <si>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</si>
  <si>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151</t>
  </si>
  <si>
    <t>Egyéb működési célú támogatások államháztartáson belülre (=152+…+161) (K506)</t>
  </si>
  <si>
    <t>152</t>
  </si>
  <si>
    <t>ebből: központi költségvetési szervek (K506)</t>
  </si>
  <si>
    <t>153</t>
  </si>
  <si>
    <t>ebből: központi kezelésű előirányzatok (K506)</t>
  </si>
  <si>
    <t>154</t>
  </si>
  <si>
    <t>ebből: fejezeti kezelésű előirányzatok EU-s programokra és azok hazai társfinanszírozása (K506)</t>
  </si>
  <si>
    <t>155</t>
  </si>
  <si>
    <t>ebből: egyéb fejezeti kezelésű előirányzatok (K506)</t>
  </si>
  <si>
    <t>156</t>
  </si>
  <si>
    <t>ebből: társadalombiztosítás pénzügyi alapjai (K506)</t>
  </si>
  <si>
    <t>157</t>
  </si>
  <si>
    <t>ebből: elkülönített állami pénzalapok (K506)</t>
  </si>
  <si>
    <t>158</t>
  </si>
  <si>
    <t>ebből: helyi önkormányzatok és költségvetési szerveik (K506)</t>
  </si>
  <si>
    <t>159</t>
  </si>
  <si>
    <t>ebből: társulások és költségvetési szerveik (K506)</t>
  </si>
  <si>
    <t>160</t>
  </si>
  <si>
    <t>ebből: nemzetiségi önkormányzatok és költségvetési szerveik (K506)</t>
  </si>
  <si>
    <t>161</t>
  </si>
  <si>
    <t>ebből: térségi fejlesztési tanácsok és költségvetési szerveik (K506)</t>
  </si>
  <si>
    <t>162</t>
  </si>
  <si>
    <t>Működési célú garancia- és kezességvállalásból származó kifizetés államháztartáson kívülre (&gt;=163) (K507)</t>
  </si>
  <si>
    <t>163</t>
  </si>
  <si>
    <t>ebből: állami vagy önkormányzati tulajdonban lévő gazdasági társaságok tartozásai miatti kifizetések (K507)</t>
  </si>
  <si>
    <t>164</t>
  </si>
  <si>
    <t>Működési célú visszatérítendő támogatások, kölcsönök nyújtása államháztartáson kívülre (=165+…+175) (K508)</t>
  </si>
  <si>
    <t>165</t>
  </si>
  <si>
    <t>ebből: egyházi jogi személyek (K508)</t>
  </si>
  <si>
    <t>166</t>
  </si>
  <si>
    <t>ebből: nonprofit gazdasági társaságok (K508)</t>
  </si>
  <si>
    <t>167</t>
  </si>
  <si>
    <t>ebből: egyéb civil szervezetek (K508)</t>
  </si>
  <si>
    <t>168</t>
  </si>
  <si>
    <t>ebből: háztartások (K508)</t>
  </si>
  <si>
    <t>169</t>
  </si>
  <si>
    <t>ebből: pénzügyi vállalkozások (K508)</t>
  </si>
  <si>
    <t>170</t>
  </si>
  <si>
    <t>ebből: állami többségi tulajdonú nem pénzügyi vállalkozások (K508)</t>
  </si>
  <si>
    <t>171</t>
  </si>
  <si>
    <t>ebből:önkormányzati többségi tulajdonú nem pénzügyi vállalkozások (K508)</t>
  </si>
  <si>
    <t>172</t>
  </si>
  <si>
    <t>ebből: egyéb vállalkozások (K508)</t>
  </si>
  <si>
    <t>173</t>
  </si>
  <si>
    <t>ebből: Európai Unió  (K508)</t>
  </si>
  <si>
    <t>174</t>
  </si>
  <si>
    <t>ebből: kormányok és nemzetközi szervezetek (K508)</t>
  </si>
  <si>
    <t>175</t>
  </si>
  <si>
    <t>ebből: egyéb külföldiek (K508)</t>
  </si>
  <si>
    <t>176</t>
  </si>
  <si>
    <t>Árkiegészítések, ártámogatások (K509)</t>
  </si>
  <si>
    <t>177</t>
  </si>
  <si>
    <t>Kamattámogatások (K510)</t>
  </si>
  <si>
    <t>178</t>
  </si>
  <si>
    <t>Működési célú támogatások az Európai Uniónak (K511)</t>
  </si>
  <si>
    <t>179</t>
  </si>
  <si>
    <t>Egyéb működési célú támogatások államháztartáson kívülre (=180+…+189) (K512)</t>
  </si>
  <si>
    <t>180</t>
  </si>
  <si>
    <t>ebből: egyházi jogi személyek (K512)</t>
  </si>
  <si>
    <t>181</t>
  </si>
  <si>
    <t>ebből: nonprofit gazdasági társaságok (K512)</t>
  </si>
  <si>
    <t>182</t>
  </si>
  <si>
    <t>ebből: egyéb civil szervezetek (K512)</t>
  </si>
  <si>
    <t>183</t>
  </si>
  <si>
    <t>ebből: háztartások (K512)</t>
  </si>
  <si>
    <t>184</t>
  </si>
  <si>
    <t>ebből: pénzügyi vállalkozások (K512)</t>
  </si>
  <si>
    <t>185</t>
  </si>
  <si>
    <t>ebből: állami többségi tulajdonú nem pénzügyi vállalkozások (K512)</t>
  </si>
  <si>
    <t>186</t>
  </si>
  <si>
    <t>ebből:önkormányzati többségi tulajdonú nem pénzügyi vállalkozások (K512)</t>
  </si>
  <si>
    <t>187</t>
  </si>
  <si>
    <t>ebből: egyéb vállalkozások (K512)</t>
  </si>
  <si>
    <t>188</t>
  </si>
  <si>
    <t>ebből: kormányok és nemzetközi szervezetek (K512)</t>
  </si>
  <si>
    <t>189</t>
  </si>
  <si>
    <t>ebből: egyéb külföldiek (K512)</t>
  </si>
  <si>
    <t>190</t>
  </si>
  <si>
    <t>Tartalékok (K513)</t>
  </si>
  <si>
    <t>191</t>
  </si>
  <si>
    <t>Egyéb működési célú kiadások (=122+127+128+129+140+151+162+164+176+177+178+179+190) (K5)</t>
  </si>
  <si>
    <t>192</t>
  </si>
  <si>
    <t>Immateriális javak beszerzése, létesítése (K61)</t>
  </si>
  <si>
    <t>193</t>
  </si>
  <si>
    <t>Ingatlanok beszerzése, létesítése (&gt;=194) (K62)</t>
  </si>
  <si>
    <t>194</t>
  </si>
  <si>
    <t>ebből: termőföld-vásárlás kiadásai (K62)</t>
  </si>
  <si>
    <t>195</t>
  </si>
  <si>
    <t>Informatikai eszközök beszerzése, létesítése (K63)</t>
  </si>
  <si>
    <t>196</t>
  </si>
  <si>
    <t>Egyéb tárgyi eszközök beszerzése, létesítése (K64)</t>
  </si>
  <si>
    <t>197</t>
  </si>
  <si>
    <t>Részesedések beszerzése (K65)</t>
  </si>
  <si>
    <t>198</t>
  </si>
  <si>
    <t>Meglévő részesedések növeléséhez kapcsolódó kiadások (K66)</t>
  </si>
  <si>
    <t>199</t>
  </si>
  <si>
    <t>Beruházási célú előzetesen felszámított általános forgalmi adó (K67)</t>
  </si>
  <si>
    <t>200</t>
  </si>
  <si>
    <t>Beruházások (=192+193+195+…+199) (K6)</t>
  </si>
  <si>
    <t>201</t>
  </si>
  <si>
    <t>Ingatlanok felújítása (K71)</t>
  </si>
  <si>
    <t>202</t>
  </si>
  <si>
    <t>Informatikai eszközök felújítása (K72)</t>
  </si>
  <si>
    <t>203</t>
  </si>
  <si>
    <t>Egyéb tárgyi eszközök felújítása  (K73)</t>
  </si>
  <si>
    <t>204</t>
  </si>
  <si>
    <t>Felújítási célú előzetesen felszámított általános forgalmi adó (K74)</t>
  </si>
  <si>
    <t>205</t>
  </si>
  <si>
    <t>Felújítások (=201+...+204) (K7)</t>
  </si>
  <si>
    <t>206</t>
  </si>
  <si>
    <t>Felhalmozási célú garancia- és kezességvállalásból származó kifizetés államháztartáson belülre (K81)</t>
  </si>
  <si>
    <t>207</t>
  </si>
  <si>
    <t>Felhalmozási célú visszatérítendő támogatások, kölcsönök nyújtása államháztartáson belülre (=208+…+217) (K82)</t>
  </si>
  <si>
    <t>208</t>
  </si>
  <si>
    <t>ebből: központi költségvetési szervek (K82)</t>
  </si>
  <si>
    <t>209</t>
  </si>
  <si>
    <t>ebből: központi kezelésű előirányzatok (K82)</t>
  </si>
  <si>
    <t>210</t>
  </si>
  <si>
    <t>ebből: fejezeti kezelésű előirányzatok EU-s programokra és azok hazai társfinanszírozása (K82)</t>
  </si>
  <si>
    <t>211</t>
  </si>
  <si>
    <t>ebből: egyéb fejezeti kezelésű előirányzatok (K82)</t>
  </si>
  <si>
    <t>212</t>
  </si>
  <si>
    <t>ebből: társadalombiztosítás pénzügyi alapjai (K82)</t>
  </si>
  <si>
    <t>213</t>
  </si>
  <si>
    <t>ebből: elkülönített állami pénzalapok (K82)</t>
  </si>
  <si>
    <t>214</t>
  </si>
  <si>
    <t>ebből: helyi önkormányzatok és költségvetési szerveik (K82)</t>
  </si>
  <si>
    <t>215</t>
  </si>
  <si>
    <t>ebből: társulások és költségvetési szerveik (K82)</t>
  </si>
  <si>
    <t>216</t>
  </si>
  <si>
    <t>ebből: nemzetiségi önkormányzatok és költségvetési szerveik (K82)</t>
  </si>
  <si>
    <t>217</t>
  </si>
  <si>
    <t>ebből: térségi fejlesztési tanácsok és költségvetési szerveik (K82)</t>
  </si>
  <si>
    <t>218</t>
  </si>
  <si>
    <t>Felhalmozási célú visszatérítendő támogatások, kölcsönök törlesztése államháztartáson belülre (=219+…+228) (K83)</t>
  </si>
  <si>
    <t>219</t>
  </si>
  <si>
    <t>ebből: központi költségvetési szervek (K83)</t>
  </si>
  <si>
    <t>220</t>
  </si>
  <si>
    <t>ebből: központi kezelésű előirányzatok (K83)</t>
  </si>
  <si>
    <t>221</t>
  </si>
  <si>
    <t>ebből: fejezeti kezelésű előirányzatok EU-s programokra és azok hazai társfinanszírozása (K83)</t>
  </si>
  <si>
    <t>222</t>
  </si>
  <si>
    <t>ebből: egyéb fejezeti kezelésű előirányzatok (K83)</t>
  </si>
  <si>
    <t>223</t>
  </si>
  <si>
    <t>ebből: társadalombiztosítás pénzügyi alapjai (K83)</t>
  </si>
  <si>
    <t>224</t>
  </si>
  <si>
    <t>ebből: elkülönített állami pénzalapok (K83)</t>
  </si>
  <si>
    <t>225</t>
  </si>
  <si>
    <t>ebből: helyi önkormányzatok és költségvetési szerveik (K83)</t>
  </si>
  <si>
    <t>226</t>
  </si>
  <si>
    <t>ebből: társulások és költségvetési szerveik (K83)</t>
  </si>
  <si>
    <t>227</t>
  </si>
  <si>
    <t>ebből: nemzetiségi önkormányzatok és költségvetési szerveik (K83)</t>
  </si>
  <si>
    <t>228</t>
  </si>
  <si>
    <t>ebből: térségi fejlesztési tanácsok és költségvetési szerveik (K83)</t>
  </si>
  <si>
    <t>229</t>
  </si>
  <si>
    <t>Egyéb felhalmozási célú támogatások államháztartáson belülre (=230+…+239) (K84)</t>
  </si>
  <si>
    <t>230</t>
  </si>
  <si>
    <t>ebből: központi költségvetési szervek (K84)</t>
  </si>
  <si>
    <t>231</t>
  </si>
  <si>
    <t>ebből: központi kezelésű előirányzatok (K84)</t>
  </si>
  <si>
    <t>232</t>
  </si>
  <si>
    <t>ebből: fejezeti kezelésű előirányzatok EU-s programokra és azok hazai társfinanszírozása (K84)</t>
  </si>
  <si>
    <t>233</t>
  </si>
  <si>
    <t>ebből: egyéb fejezeti kezelésű előirányzatok (K84)</t>
  </si>
  <si>
    <t>234</t>
  </si>
  <si>
    <t>ebből: társadalombiztosítás pénzügyi alapjai (K84)</t>
  </si>
  <si>
    <t>235</t>
  </si>
  <si>
    <t>ebből: elkülönített állami pénzalapok (K84)</t>
  </si>
  <si>
    <t>236</t>
  </si>
  <si>
    <t>ebből: helyi önkormányzatok és költségvetési szerveik (K84)</t>
  </si>
  <si>
    <t>237</t>
  </si>
  <si>
    <t>ebből: társulások és költségvetési szerveik (K84)</t>
  </si>
  <si>
    <t>238</t>
  </si>
  <si>
    <t>ebből: nemzetiségi önkormányzatok és költségvetési szerveik (K84)</t>
  </si>
  <si>
    <t>239</t>
  </si>
  <si>
    <t>ebből: térségi fejlesztési tanácsok és költségvetési szerveik (K84)</t>
  </si>
  <si>
    <t>240</t>
  </si>
  <si>
    <t>Felhalmozási célú garancia- és kezességvállalásból származó kifizetés államháztartáson kívülre (&gt;=241) (K85)</t>
  </si>
  <si>
    <t>241</t>
  </si>
  <si>
    <t>ebből: állami vagy önkormányzati tulajdonban lévő gazdasági társaságok tartozásai miatti kifizetések (K85)</t>
  </si>
  <si>
    <t>242</t>
  </si>
  <si>
    <t>Felhalmozási célú visszatérítendő támogatások, kölcsönök nyújtása államháztartáson kívülre (=243+…+253) (K86)</t>
  </si>
  <si>
    <t>243</t>
  </si>
  <si>
    <t>ebből: egyházi jogi személyek (K86)</t>
  </si>
  <si>
    <t>244</t>
  </si>
  <si>
    <t>ebből: nonprofit gazdasági társaságok (K86)</t>
  </si>
  <si>
    <t>245</t>
  </si>
  <si>
    <t>ebből: egyéb civil szervezetek (K86)</t>
  </si>
  <si>
    <t>246</t>
  </si>
  <si>
    <t>ebből: háztartások (K86)</t>
  </si>
  <si>
    <t>247</t>
  </si>
  <si>
    <t>ebből: pénzügyi vállalkozások (K86)</t>
  </si>
  <si>
    <t>248</t>
  </si>
  <si>
    <t>ebből: állami többségi tulajdonú nem pénzügyi vállalkozások (K86)</t>
  </si>
  <si>
    <t>249</t>
  </si>
  <si>
    <t>ebből:önkormányzati többségi tulajdonú nem pénzügyi vállalkozások (K86)</t>
  </si>
  <si>
    <t>250</t>
  </si>
  <si>
    <t>ebből: egyéb vállalkozások (K86)</t>
  </si>
  <si>
    <t>251</t>
  </si>
  <si>
    <t>ebből: Európai Unió  (K86)</t>
  </si>
  <si>
    <t>252</t>
  </si>
  <si>
    <t>ebből: kormányok és nemzetközi szervezetek (K86)</t>
  </si>
  <si>
    <t>253</t>
  </si>
  <si>
    <t>ebből: egyéb külföldiek (K86)</t>
  </si>
  <si>
    <t>254</t>
  </si>
  <si>
    <t>Lakástámogatás (K87)</t>
  </si>
  <si>
    <t>255</t>
  </si>
  <si>
    <t>Felhalmozási célú támogatások az Európai Uniónak (K88)</t>
  </si>
  <si>
    <t>256</t>
  </si>
  <si>
    <t>Egyéb felhalmozási célú támogatások államháztartáson kívülre (=257+…+266) (K89)</t>
  </si>
  <si>
    <t>257</t>
  </si>
  <si>
    <t>ebből: egyházi jogi személyek (K89)</t>
  </si>
  <si>
    <t>258</t>
  </si>
  <si>
    <t>ebből: nonprofit gazdasági társaságok (K89)</t>
  </si>
  <si>
    <t>259</t>
  </si>
  <si>
    <t>ebből: egyéb civil szervezetek (K89)</t>
  </si>
  <si>
    <t>260</t>
  </si>
  <si>
    <t>ebből: háztartások (K89)</t>
  </si>
  <si>
    <t>261</t>
  </si>
  <si>
    <t>ebből: pénzügyi vállalkozások (K89)</t>
  </si>
  <si>
    <t>262</t>
  </si>
  <si>
    <t>ebből: állami többségi tulajdonú nem pénzügyi vállalkozások (K89)</t>
  </si>
  <si>
    <t>263</t>
  </si>
  <si>
    <t>ebből:önkormányzati többségi tulajdonú nem pénzügyi vállalkozások (K89)</t>
  </si>
  <si>
    <t>264</t>
  </si>
  <si>
    <t>ebből: egyéb vállalkozások (K89)</t>
  </si>
  <si>
    <t>265</t>
  </si>
  <si>
    <t>ebből: kormányok és nemzetközi szervezetek (K89)</t>
  </si>
  <si>
    <t>266</t>
  </si>
  <si>
    <t>ebből: egyéb külföldiek (K89)</t>
  </si>
  <si>
    <t>267</t>
  </si>
  <si>
    <t>Egyéb felhalmozási célú kiadások (=206+207+218+229+240+242+254+255+256) (K8)</t>
  </si>
  <si>
    <t>268</t>
  </si>
  <si>
    <t>Költségvetési kiadások (=20+21+61+121+191+200+205+267) (K1-K8)</t>
  </si>
  <si>
    <t>02 - B1-B7. Költségvetési bevételek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</si>
  <si>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</si>
  <si>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</si>
  <si>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</si>
  <si>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</si>
  <si>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</si>
  <si>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</si>
  <si>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</si>
  <si>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</si>
  <si>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</si>
  <si>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(=11+…+20) (B14)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</si>
  <si>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</si>
  <si>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</si>
  <si>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</si>
  <si>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</si>
  <si>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</si>
  <si>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</si>
  <si>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</si>
  <si>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</si>
  <si>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</si>
  <si>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</si>
  <si>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Működési célú visszatérítendő támogatások, kölcsönök igénybevétele államháztartáson belülről (=22+…+31) (B15)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</si>
  <si>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</si>
  <si>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</si>
  <si>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</si>
  <si>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</si>
  <si>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</si>
  <si>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</si>
  <si>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</si>
  <si>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</si>
  <si>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</si>
  <si>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</si>
  <si>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Egyéb működési célú támogatások bevételei államháztartáson belülről (=33+…+42) (B16)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</si>
  <si>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</si>
  <si>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</si>
  <si>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</si>
  <si>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</si>
  <si>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</si>
  <si>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</si>
  <si>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</si>
  <si>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</si>
  <si>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</si>
  <si>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</si>
  <si>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Működési célú támogatások államháztartáson belülről (=07+...+10+21+32)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</si>
  <si>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</si>
  <si>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</si>
  <si>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(=47+…+56) (B23)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</si>
  <si>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</si>
  <si>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</si>
  <si>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</si>
  <si>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</si>
  <si>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</si>
  <si>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</si>
  <si>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</si>
  <si>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</si>
  <si>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</si>
  <si>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</si>
  <si>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Felhalmozási célú visszatérítendő támogatások, kölcsönök igénybevétele államháztartáson belülről (=58+…+67) (B24)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</si>
  <si>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</si>
  <si>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</si>
  <si>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</si>
  <si>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</si>
  <si>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</si>
  <si>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</si>
  <si>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</si>
  <si>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</si>
  <si>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</si>
  <si>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</si>
  <si>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Egyéb felhalmozási célú támogatások bevételei államháztartáson belülről (=69+…+78) (B25)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</si>
  <si>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</si>
  <si>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</si>
  <si>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</si>
  <si>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</si>
  <si>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</si>
  <si>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</si>
  <si>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</si>
  <si>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</si>
  <si>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</si>
  <si>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</si>
  <si>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Felhalmozási célú támogatások államháztartáson belülről (=44+45+46+57+68) (B2)</t>
  </si>
  <si>
    <t>Magánszemélyek jövedelemadói (=81+82+83) (B311)</t>
  </si>
  <si>
    <t>ebből: személyi jövedelemadó (B311)</t>
  </si>
  <si>
    <t>ebből: magánszemély jogviszonyának megszűnéséhez kapcsolódó egyes jövedelmek különadója (B311)</t>
  </si>
  <si>
    <t>ebből: termőföld bérbeadásából származó jövedelem utáni személyi jövedelemadó (B311)</t>
  </si>
  <si>
    <t>Társaságok jövedelemadói (=85+…+92) (B312)</t>
  </si>
  <si>
    <t>ebből: társasági adó (B312)</t>
  </si>
  <si>
    <t>ebből: társas vállalkozások különadója (B312)</t>
  </si>
  <si>
    <t>ebből: hitelintézetek és pénzügyi vállalkozások különadója (B312)</t>
  </si>
  <si>
    <t>ebből: hiteintézeti járadék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</si>
  <si>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</si>
  <si>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</si>
  <si>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</si>
  <si>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</si>
  <si>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Jövedelemadók (=80+84) (B31)</t>
  </si>
  <si>
    <t>Szociális hozzájárulási adó és járulékok (=95+…+103) (B32)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</si>
  <si>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</si>
  <si>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</si>
  <si>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</si>
  <si>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</si>
  <si>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</si>
  <si>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</si>
  <si>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</si>
  <si>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</si>
  <si>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</si>
  <si>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Bérhez és foglalkoztatáshoz kapcsolódó adók (=105+…+108) (B33)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</si>
  <si>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</si>
  <si>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</si>
  <si>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</si>
  <si>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</si>
  <si>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Vagyoni tipusú adók (=110+…+116) (B34)</t>
  </si>
  <si>
    <t>ebből: építményadó  (B34)</t>
  </si>
  <si>
    <t>ebből: épület után fizetett idegenforgalmi 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</si>
  <si>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</si>
  <si>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</si>
  <si>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</si>
  <si>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</si>
  <si>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</si>
  <si>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Értékesítési és forgalmi adók (=118+…+139) (B351)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</si>
  <si>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</si>
  <si>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</si>
  <si>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</si>
  <si>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</si>
  <si>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</si>
  <si>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</si>
  <si>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állandó jeleggel végzett iparűzési tevékenység után fizetett helyi iparűzési adó (B351)</t>
  </si>
  <si>
    <t>ebből: ideiglenes jeleggel végzett tevékenység után fizetett helyi iparűzési adó (B351)</t>
  </si>
  <si>
    <t>ebből: innovációs járulék (B351)</t>
  </si>
  <si>
    <t>ebből: egyszerűsített vállalkozási adó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</si>
  <si>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</si>
  <si>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</si>
  <si>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gyógyszergyártók 10 %-os befizetési kötelezettsége (2006.évi XCVIII. tv. 40/A. §. (1) bekezdése)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</si>
  <si>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</si>
  <si>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</si>
  <si>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</si>
  <si>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dohányipari vállalkozások egészségügyi hozzájárulása (B351)</t>
  </si>
  <si>
    <t>ebből: távközlési adó (B351)</t>
  </si>
  <si>
    <t>ebből: pénzügyi tranzakciós illeték (B351)</t>
  </si>
  <si>
    <t>ebből: biztosítási adó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</si>
  <si>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</si>
  <si>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</si>
  <si>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Fogyasztási adók  (=141+142+143) (B352)</t>
  </si>
  <si>
    <t>ebből: jövedéki adó (B352)</t>
  </si>
  <si>
    <t>ebből: regisztrációs adó (B352)</t>
  </si>
  <si>
    <t>ebből: energiaadó (B352)</t>
  </si>
  <si>
    <t>Pénzügyi monopóliumok nyereségét terhelő adók  (B353)</t>
  </si>
  <si>
    <t>Gépjárműadók (=146+…+149) (B354)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</si>
  <si>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</si>
  <si>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</si>
  <si>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</si>
  <si>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</si>
  <si>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Egyéb áruhasználati és szolgáltatási adók  (=151+…+167) (B355)</t>
  </si>
  <si>
    <t>ebből: kulturális adó (B355)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</si>
  <si>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</si>
  <si>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</si>
  <si>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</si>
  <si>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</si>
  <si>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</si>
  <si>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</si>
  <si>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</si>
  <si>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</si>
  <si>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</si>
  <si>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</si>
  <si>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</si>
  <si>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</si>
  <si>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</si>
  <si>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</si>
  <si>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</si>
  <si>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korábbi évek megszünt adónemei áthúzódó fizetéseiből befolyt bevételek (B355)</t>
  </si>
  <si>
    <t>Termékek és szolgáltatások adói (=117+140+144+145+150)  (B35)</t>
  </si>
  <si>
    <t>Egyéb közhatalmi bevételek (&gt;=170+…+184) (B36)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</si>
  <si>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</si>
  <si>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</si>
  <si>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</si>
  <si>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</si>
  <si>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</si>
  <si>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</si>
  <si>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</si>
  <si>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</si>
  <si>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</si>
  <si>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</si>
  <si>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</si>
  <si>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</si>
  <si>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ebből: vagyoni típusú települési adók (B36)</t>
  </si>
  <si>
    <t>ebből: jövedelmi típusú települési adók (B36)</t>
  </si>
  <si>
    <t>ebből: egyéb települési adók (B36)</t>
  </si>
  <si>
    <t>Közhatalmi bevételek (=93+94+104+109+168+169) (B3)</t>
  </si>
  <si>
    <t>Készletértékesítés ellenértéke (B401)</t>
  </si>
  <si>
    <t>Szolgáltatások ellenértéke (&gt;=188+189) (B402)</t>
  </si>
  <si>
    <t>ebből:tárgyi eszközök bérbeadásából származó bevétel (B402)</t>
  </si>
  <si>
    <t>ebből: utak használata ellenében beszedett használati díj, pótdíj, elektronikus útdíj (B402)</t>
  </si>
  <si>
    <t>Közvetített szolgáltatások ellenértéke  (&gt;=191) (B403)</t>
  </si>
  <si>
    <t>ebből: államháztartáson belül (B403)</t>
  </si>
  <si>
    <t>Tulajdonosi bevételek (&gt;=193+…+198) (B404)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</si>
  <si>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</si>
  <si>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</si>
  <si>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</si>
  <si>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</si>
  <si>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</si>
  <si>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</si>
  <si>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</si>
  <si>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</si>
  <si>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</si>
  <si>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(&gt;=203+204) (B4081)</t>
  </si>
  <si>
    <t>ebből: államháztartáson belül (B4081)</t>
  </si>
  <si>
    <t>ebből: hitelviszonyt megtestesítő értékpapírok értékesítési nyeresége (B4081)</t>
  </si>
  <si>
    <t>Egyéb kapott (járó) kamatok és kamatjellegű bevételek (&gt;=206+207) (B4082)</t>
  </si>
  <si>
    <t>ebből: államháztartáson belül (B4082)</t>
  </si>
  <si>
    <t>ebből: fedezeti ügyletek kamatbevételei (B4082)</t>
  </si>
  <si>
    <t>Kamatbevételek és más nyereségjellegű bevételek (=202+205) (B408)</t>
  </si>
  <si>
    <t>Részesedésekből származó pénzügyi műveletek bevételei (B4091)</t>
  </si>
  <si>
    <t>Más egyéb pénzügyi műveletek bevételei (&gt;=211+215) (B4092)</t>
  </si>
  <si>
    <t>ebből: részesedések értékesítéséhez kapcsolódó realizált nyereség (B4092)</t>
  </si>
  <si>
    <t>ebből: hitelviszonyt megtestesítő értékpapírok értékesítési nyeresége (B4092)</t>
  </si>
  <si>
    <t>ebből: befektetési jegyek bevételei (B4092)</t>
  </si>
  <si>
    <t>ebből: hitelviszonyt megtestesítő értékpapírok kibocsátási nyeresége (B4092)</t>
  </si>
  <si>
    <t>ebből: valuta és deviza eszközök realizált árfolyamnyeresége (B4092)</t>
  </si>
  <si>
    <t>Egyéb pénzügyi műveletek bevételei (=209+210) (B409)</t>
  </si>
  <si>
    <t>Biztosító által fizetett kártérítés (B410)</t>
  </si>
  <si>
    <t>Egyéb működési bevételek (&gt;=219+220) (B411)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</si>
  <si>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</si>
  <si>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kiadások visszatérítései (B411)</t>
  </si>
  <si>
    <t>Működési bevételek (=186+187+190+192+199+…+201+208+216+217+218) (B4)</t>
  </si>
  <si>
    <t>Immateriális javak értékesítése (&gt;=223) (B51)</t>
  </si>
  <si>
    <t>ebből: kiotói egységek és kibocsátási egységek eladásából befolyt eladási ár (B51)</t>
  </si>
  <si>
    <t>Ingatlanok értékesítése (&gt;=225) (B52)</t>
  </si>
  <si>
    <t>ebből: termőföld-eladás bevételei (B52)</t>
  </si>
  <si>
    <t>Egyéb tárgyi eszközök értékesítése (B53)</t>
  </si>
  <si>
    <t>Részesedések értékesítése (&gt;=228) (B54)</t>
  </si>
  <si>
    <t>ebből: privatizációból származó bevétel (B54)</t>
  </si>
  <si>
    <t>Részesedések megszűnéséhez kapcsolódó bevételek (B55)</t>
  </si>
  <si>
    <t>Felhalmozási bevételek (=222+224+226+227+229)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</si>
  <si>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</si>
  <si>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</si>
  <si>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</si>
  <si>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(=235+…+243) (B64)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</si>
  <si>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</si>
  <si>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</si>
  <si>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</si>
  <si>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</si>
  <si>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</si>
  <si>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</si>
  <si>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</si>
  <si>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</si>
  <si>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</si>
  <si>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Egyéb működési célú átvett pénzeszközök (=244+…+255) (B65)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</si>
  <si>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</si>
  <si>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</si>
  <si>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</si>
  <si>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</si>
  <si>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</si>
  <si>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</si>
  <si>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</si>
  <si>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</si>
  <si>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</si>
  <si>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</si>
  <si>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</si>
  <si>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Működési célú átvett pénzeszközök (=231+...+234+244)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</si>
  <si>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</si>
  <si>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</si>
  <si>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</si>
  <si>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(=261+…+269) (B74)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</si>
  <si>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</si>
  <si>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</si>
  <si>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</si>
  <si>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</si>
  <si>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</si>
  <si>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</si>
  <si>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</si>
  <si>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</si>
  <si>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269</t>
  </si>
  <si>
    <t>ebből: külföldi szervezetek, személyek (B74)</t>
  </si>
  <si>
    <t>270</t>
  </si>
  <si>
    <t>Egyéb felhalmozási célú átvett pénzeszközök (=271+…+281) (B75)</t>
  </si>
  <si>
    <t>271</t>
  </si>
  <si>
    <t>ebből: egyházi jogi személyek (B75)</t>
  </si>
  <si>
    <t>272</t>
  </si>
  <si>
    <t>ebből: nonprofit gazdasági társaságok (B75)</t>
  </si>
  <si>
    <t>273</t>
  </si>
  <si>
    <t>ebből: egyéb civil szervezetek (B75)</t>
  </si>
  <si>
    <t>274</t>
  </si>
  <si>
    <t>ebből: háztartások (B75)</t>
  </si>
  <si>
    <t>275</t>
  </si>
  <si>
    <t>ebből: pénzügyi vállalkozások (B75)</t>
  </si>
  <si>
    <t>276</t>
  </si>
  <si>
    <t>ebből: állami többségi tulajdonú nem pénzügyi vállalkozások (B75)</t>
  </si>
  <si>
    <t>277</t>
  </si>
  <si>
    <t>ebből:önkormányzati többségi tulajdonú nem pénzügyi vállalkozások (B75)</t>
  </si>
  <si>
    <t>278</t>
  </si>
  <si>
    <t>ebből: egyéb vállalkozások (B75)</t>
  </si>
  <si>
    <t>279</t>
  </si>
  <si>
    <t>ebből: Európai Unió  (B75)</t>
  </si>
  <si>
    <t>280</t>
  </si>
  <si>
    <t>ebből: kormányok és nemzetközi szervezetek (B75)</t>
  </si>
  <si>
    <t>281</t>
  </si>
  <si>
    <t>ebből: egyéb külföldiek (B75)</t>
  </si>
  <si>
    <t>282</t>
  </si>
  <si>
    <t>Felhalmozási célú átvett pénzeszközök (=257+…+260+270) (B7)</t>
  </si>
  <si>
    <t>283</t>
  </si>
  <si>
    <t>Költségvetési bevételek (=43+79+185+221+230+256+282) (B1-B7)</t>
  </si>
  <si>
    <t>03 - K9. Finanszírozási kiadások</t>
  </si>
  <si>
    <t>Hosszú lejáratú hitelek, kölcsönök törlesztése pénzügyi vállalkozásnak (&gt;=02) (K9111)</t>
  </si>
  <si>
    <t>ebből: fedezeti ügyletek nettó kiadásai (K9111)</t>
  </si>
  <si>
    <t>Likviditási célú hitelek, kölcsönök törlesztése pénzügyi vállalkozásnak (K9112)</t>
  </si>
  <si>
    <t>Rövid lejáratú hitelek, kölcsönök törlesztése pénzügyi vállalkozásnak (&gt;=05) (K9113)</t>
  </si>
  <si>
    <t>ebből: fedezeti ügyletek nettó kiadásai (K9113)</t>
  </si>
  <si>
    <t>Hitel-, kölcsöntörlesztés államháztartáson kívülre (=01+03+04) (K911)</t>
  </si>
  <si>
    <t>Forgatási célú belföldi értékpapírok vásárlása (&gt;=08+09) (K9121)</t>
  </si>
  <si>
    <t>ebből: befektetési jegyek (K9121)</t>
  </si>
  <si>
    <t>ebből: kárpótlási jegyek (K9121)</t>
  </si>
  <si>
    <t>Befektetési célú belföldi értékpapírok vásárlása (K9122)</t>
  </si>
  <si>
    <t>Kincstárjegyek beváltása (K9123)</t>
  </si>
  <si>
    <t>Éven belüli lejáratú belföldi értékpapírok beváltása (&gt;=13+14+15) (K9124)</t>
  </si>
  <si>
    <t>ebből: fedezeti ügyletek nettó kiadásai (K9124)</t>
  </si>
  <si>
    <t>ebből: befektetési jegyek (K9124)</t>
  </si>
  <si>
    <t>ebből: kárpótlási jegyek (K9124)</t>
  </si>
  <si>
    <t>Belföldi kötvények beváltása (K9125)</t>
  </si>
  <si>
    <t>Éven túli lejáratú belföldi értékpapírok beváltása (&gt;=18) (K9126)</t>
  </si>
  <si>
    <t>ebből: fedezeti ügyletek nettó kiadásai (K9126)</t>
  </si>
  <si>
    <t>Belföldi értékpapírok kiadásai (=07+10+11+12+16+17)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</si>
  <si>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</si>
  <si>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</si>
  <si>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</si>
  <si>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</si>
  <si>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</si>
  <si>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</si>
  <si>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</si>
  <si>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</si>
  <si>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(=26+27) (K919)</t>
  </si>
  <si>
    <t>Belföldi finanszírozás kiadásai (=06+19+…+25+28) (K91)</t>
  </si>
  <si>
    <t>Forgatási célú külföldi értékpapírok vásárlása (K921)</t>
  </si>
  <si>
    <t>Befektetési célú külföldi értékpapírok vásárlása (K922)</t>
  </si>
  <si>
    <t>Külföldi értékpapírok beváltása (&gt;=33) (K923)</t>
  </si>
  <si>
    <t>ebből: fedezeti ügyletek nettó kiadásai (K923)</t>
  </si>
  <si>
    <t>Hitelek, kölcsönök törlesztése külföldi kormányoknak és nemzetközi szervezeteknek (K924)</t>
  </si>
  <si>
    <t>Hitelek, kölcsönök törlesztése külföldi pénzintézeteknek (&gt;=36) (K925)</t>
  </si>
  <si>
    <t>ebből: fedezeti ügyletek nettó kiadásai (K925)</t>
  </si>
  <si>
    <t>Külföldi finanszírozás kiadásai (=30+31+32+34+35) (K92)</t>
  </si>
  <si>
    <t>Adóssághoz nem kapcsolódó származékos ügyletek kiadásai (K93)</t>
  </si>
  <si>
    <t>Váltókiadások (K94)</t>
  </si>
  <si>
    <t>Finanszírozási kiadások (=29+37+38+39) (K9)</t>
  </si>
  <si>
    <t>04 - B8. Finanszírozási bevételek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</si>
  <si>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</si>
  <si>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</si>
  <si>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</si>
  <si>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</si>
  <si>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</si>
  <si>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</si>
  <si>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</si>
  <si>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</si>
  <si>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</si>
  <si>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</si>
  <si>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</si>
  <si>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</si>
  <si>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</si>
  <si>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</si>
  <si>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</si>
  <si>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</si>
  <si>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</si>
  <si>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</si>
  <si>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</si>
  <si>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</si>
  <si>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</si>
  <si>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</si>
  <si>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</si>
  <si>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</si>
  <si>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</si>
  <si>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</si>
  <si>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</si>
  <si>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</si>
  <si>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</si>
  <si>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</si>
  <si>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</si>
  <si>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</si>
  <si>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Teljesítés %-a</t>
  </si>
  <si>
    <t>Társulás működési támogatásai</t>
  </si>
  <si>
    <t>2.6.</t>
  </si>
  <si>
    <t>2.5.-ből EU-s támogatás</t>
  </si>
  <si>
    <t>3.6.</t>
  </si>
  <si>
    <t>3.5.-ből EU-s támogatás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</si>
  <si>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</si>
  <si>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</si>
  <si>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</si>
  <si>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</si>
  <si>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</si>
  <si>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</si>
  <si>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</si>
  <si>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</si>
  <si>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</si>
  <si>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</si>
  <si>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</si>
  <si>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</si>
  <si>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célú garancia- és kezességvállalásból megtérülések ÁH-n kívülről</t>
  </si>
  <si>
    <t>Működési célú visszatérítendő támogatások, kölcsönök visszatér. ÁH-n kívülről</t>
  </si>
  <si>
    <t>Egyéb működési célú átvett pénzeszköz</t>
  </si>
  <si>
    <t>7.3.-ból EU-s támogatás (közvetlen)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</si>
  <si>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</si>
  <si>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</si>
  <si>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</si>
  <si>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</si>
  <si>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</si>
  <si>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</si>
  <si>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</si>
  <si>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</si>
  <si>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13.1.</t>
  </si>
  <si>
    <t>13.2.</t>
  </si>
  <si>
    <t>13.3.</t>
  </si>
  <si>
    <t xml:space="preserve">    14.1.</t>
  </si>
  <si>
    <t xml:space="preserve">    14.2.</t>
  </si>
  <si>
    <t xml:space="preserve">    14.3.</t>
  </si>
  <si>
    <t xml:space="preserve">    14.4.</t>
  </si>
  <si>
    <t xml:space="preserve">    16.</t>
  </si>
  <si>
    <t xml:space="preserve">    17.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</si>
  <si>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</si>
  <si>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Tartalékok (3.1.+3.2.)</t>
  </si>
  <si>
    <t>Céltartalék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</si>
  <si>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</si>
  <si>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</si>
  <si>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</si>
  <si>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</si>
  <si>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Központi, irányítószervi támogatás folyósítása</t>
  </si>
  <si>
    <t xml:space="preserve"> Pénzeszközök betétként elhelyezése </t>
  </si>
  <si>
    <t>7.5.</t>
  </si>
  <si>
    <t xml:space="preserve"> Pénzügyi lízing kiadásai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</si>
  <si>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</si>
  <si>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</si>
  <si>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</si>
  <si>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</si>
  <si>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Adóssághoz nem kapcsolódó származékos ügyletek kiadásai</t>
  </si>
  <si>
    <t>KIADÁSOK ÖSSZESEN: (4+10)</t>
  </si>
  <si>
    <t>Működési célú visszatérítendő támogatások kölcsönök visszatér. ÁH-n kívülről</t>
  </si>
  <si>
    <t>2.-ból EU-s támogatás</t>
  </si>
  <si>
    <t>4.-ből EU-s támogatás (közvetlen)</t>
  </si>
  <si>
    <t>Egyéb felhalmozási célú bevételek</t>
  </si>
  <si>
    <t>I. Működési célú bevételek és kiadások mérlege
(Társulási szinten)</t>
  </si>
  <si>
    <t>II. Felhalmozási célú bevételek és kiadások mérlege
(Társulási szinten)</t>
  </si>
  <si>
    <t>Sorszám</t>
  </si>
  <si>
    <t>VÖT</t>
  </si>
  <si>
    <t>Gondozási Központ</t>
  </si>
  <si>
    <t>Összesen: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</si>
  <si>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</si>
  <si>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</si>
  <si>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</si>
  <si>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</si>
  <si>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</si>
  <si>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</si>
  <si>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</si>
  <si>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</si>
  <si>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</si>
  <si>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</si>
  <si>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</si>
  <si>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</si>
  <si>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</si>
  <si>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</si>
  <si>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</si>
  <si>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</si>
  <si>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</si>
  <si>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</si>
  <si>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</si>
  <si>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 S Z K Ö Z Ö K</t>
  </si>
  <si>
    <t>Előző időszak</t>
  </si>
  <si>
    <t>Módosítások</t>
  </si>
  <si>
    <t>Tárgyidőszak</t>
  </si>
  <si>
    <t>A) NEMZETI VAGYONBA TARTOZÓ BEFEKTETETT ESZKÖZÖK</t>
  </si>
  <si>
    <t xml:space="preserve">A/I        Immateriális javak </t>
  </si>
  <si>
    <t xml:space="preserve">A/II      Tárgyi eszközök </t>
  </si>
  <si>
    <t>A/III     Befektetett pénzügyi eszközök</t>
  </si>
  <si>
    <t>A/IV     Koncesszióba, vagyonkezelésbe adott eszközök</t>
  </si>
  <si>
    <t>B) NEMZETI VAGYONBA TARTOZÓ FORGÓESZKÖZÖK</t>
  </si>
  <si>
    <t xml:space="preserve">B/I        Készletek </t>
  </si>
  <si>
    <t>B/II       Értékpapírok</t>
  </si>
  <si>
    <t>C) PÉNZESZKÖZÖK</t>
  </si>
  <si>
    <t>D)  KÖVETELÉSEK (=D/I+D/II+D/III)</t>
  </si>
  <si>
    <t>D/I        Költségvetési évben esedékes követelések</t>
  </si>
  <si>
    <t>D/II       Költségvetési évet követően esedékes követelések</t>
  </si>
  <si>
    <t>D/III      Követelés jellegű sajátos elszámolások</t>
  </si>
  <si>
    <t>E)  EGYÉB SAJÁTOS ESZKÖZOLDALI ELSZÁMOLÁSOK</t>
  </si>
  <si>
    <t>F)  AKTÍV IDŐBELI ELHATÁROLÁSOK</t>
  </si>
  <si>
    <t>ESZKÖZÖK ÖSSZESEN</t>
  </si>
  <si>
    <t>F O R R Á S O K</t>
  </si>
  <si>
    <t>G)  SAJÁT TŐKE (=G/I+…+G/VI)</t>
  </si>
  <si>
    <t>G/I        Nemzeti vagyon induláskori értéke</t>
  </si>
  <si>
    <t>G/II       Nemzeti vagyon változásai</t>
  </si>
  <si>
    <t>G/III      Egyéb eszközök induláskori értéke és változásai</t>
  </si>
  <si>
    <t>G/IV       Felhalmozott eredmény</t>
  </si>
  <si>
    <t>G/V        Eszközök értékhelyesbítésének forrása</t>
  </si>
  <si>
    <t>G/VI       Mérleg szerinti eredmény</t>
  </si>
  <si>
    <t>H)  KÖTELEZETTSÉGEK (=H/I+H/II+H/III)</t>
  </si>
  <si>
    <t>H/I        Költségvetési évben esedékes kötelezettségek</t>
  </si>
  <si>
    <t>H/II       Költségvetési évet követően esedékes kötelezettségek</t>
  </si>
  <si>
    <t>H/III      Kötelezettség jellegű sajátos elszámolások</t>
  </si>
  <si>
    <t>I)   KINCSTÁRI SZÁMLAVEZETÉSSEL KAPCSOLATOS ELSZÁMOLÁSOK</t>
  </si>
  <si>
    <t>J)  PASSZÍV IDŐBELI ELHATÁROLÁSOK</t>
  </si>
  <si>
    <t>FORRÁSOK ÖSSZESEN</t>
  </si>
  <si>
    <t>Módosítások (+/-)</t>
  </si>
  <si>
    <t>Tárgyi időszak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</si>
  <si>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</si>
  <si>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</si>
  <si>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</si>
  <si>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</si>
  <si>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04 Saját termelésű készletek állományváltozása</t>
  </si>
  <si>
    <t>05 Saját előállítású eszközök aktivált értéke</t>
  </si>
  <si>
    <t>II Aktivált saját teljesítmények értéke (=±04+05)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</si>
  <si>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</si>
  <si>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</si>
  <si>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</si>
  <si>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</si>
  <si>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</si>
  <si>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</si>
  <si>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</si>
  <si>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12 Eladott áruk beszerzési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</si>
  <si>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</si>
  <si>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</si>
  <si>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</si>
  <si>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</si>
  <si>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</si>
  <si>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</si>
  <si>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</si>
  <si>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</si>
  <si>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</si>
  <si>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17 Kapott (járó) osztalék és részesedés</t>
  </si>
  <si>
    <t>18 Részesedésekből származó eredményszemléletű bevételek, árfolyamnyereségek</t>
  </si>
  <si>
    <t>19 Befektetett pénzügyi eszközökből származó eredményszemléletű bevételek, árfolyamnyereségek</t>
  </si>
  <si>
    <t>20 Egyéb kapott (járó) kamatok és kamatjellegű eredményszemléletű bevételek</t>
  </si>
  <si>
    <t>21 Pénzügyi műveletek egyéb eredményszemléletű bevételei (&gt;=21a+21b)</t>
  </si>
  <si>
    <t>21a - ebből: lekötött bankbetétek mérlegfordulónapi értékelése során megállapított (nem realizált) árfolyamnyeresége</t>
  </si>
  <si>
    <t>21b - ebből: egyéb pénzeszközök mérlegfordulónapi értékelése során megállapított (nem realizált) árfolyamnyeresége</t>
  </si>
  <si>
    <t>VIII Pénzügyi műveletek eredményszemléletű bevételei (=17+18+19+20+21)</t>
  </si>
  <si>
    <t>22 Részesedésekből származó ráfordítások, árfolyamveszteségek</t>
  </si>
  <si>
    <t>23 Befektetett pénzügyi eszközökből (értékpapírokból, kölcsönökből) származó ráfordítások, árfolyamveszteségek</t>
  </si>
  <si>
    <t>24 Fizetendő kamatok és kamatjellegű ráfordítások</t>
  </si>
  <si>
    <t>25 Részesedések, értékpapírok, pénzeszközök értékvesztése (&gt;=25a+25b)</t>
  </si>
  <si>
    <t>25a - ebből: lekötött bankbetétek értékvesztése</t>
  </si>
  <si>
    <t>25b - ebből: Kincstáron kívüli forint- és devizaszámlák értékvesztése</t>
  </si>
  <si>
    <t>26 Pénzügyi műveletek egyéb ráfordításai (&gt;=26a+26b)</t>
  </si>
  <si>
    <t>26a - ebből: lekötött bankbetétek mérlegfordulónapi értékelése során megállapított (nem realizált) árfolyamvesztesége</t>
  </si>
  <si>
    <t>26b - ebből: egyéb pénzeszközök mérlegfordulónapi értékelése során megállapított (nem realizált) árfolyamvesztesége</t>
  </si>
  <si>
    <t>IX Pénzügyi műveletek ráfordításai (=22+23+24+25+26)</t>
  </si>
  <si>
    <t>B)  PÉNZÜGYI MŰVELETEK EREDMÉNYE (=VIII-IX)</t>
  </si>
  <si>
    <t>C)  MÉRLEG SZERINTI EREDMÉNY (=±A±B)</t>
  </si>
  <si>
    <t>PÉNZESZKÖZÖK VÁLTOZÁSÁNAK LEVEZETÉSE</t>
  </si>
  <si>
    <t>Sor-szám</t>
  </si>
  <si>
    <t>Összeg  ( E Ft )</t>
  </si>
  <si>
    <r>
      <t>Pénzkészlet 2016. január 1-jén
e</t>
    </r>
    <r>
      <rPr>
        <i/>
        <sz val="10"/>
        <rFont val="Times New Roman CE"/>
        <charset val="238"/>
      </rPr>
      <t>bből:</t>
    </r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</si>
  <si>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</si>
  <si>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</si>
  <si>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Bevételek   ( + )</t>
  </si>
  <si>
    <t>Kiadások    ( - )</t>
  </si>
  <si>
    <t>Egyéb korrekciós tételek (+,-)</t>
  </si>
  <si>
    <r>
      <t>Záró pénzkészlet 2016. december 31-én
e</t>
    </r>
    <r>
      <rPr>
        <i/>
        <sz val="10"/>
        <rFont val="Times New Roman CE"/>
        <charset val="238"/>
      </rPr>
      <t>bből:</t>
    </r>
  </si>
  <si>
    <t>ESZKÖZÖK</t>
  </si>
  <si>
    <t>Bruttó</t>
  </si>
  <si>
    <t xml:space="preserve">Könyv szerinti </t>
  </si>
  <si>
    <t>állományi érték</t>
  </si>
  <si>
    <t xml:space="preserve">A </t>
  </si>
  <si>
    <t>B</t>
  </si>
  <si>
    <t>C</t>
  </si>
  <si>
    <t>D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</si>
  <si>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</si>
  <si>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</si>
  <si>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</si>
  <si>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</si>
  <si>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</si>
  <si>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</si>
  <si>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</si>
  <si>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</si>
  <si>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</si>
  <si>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</si>
  <si>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</si>
  <si>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</si>
  <si>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</si>
  <si>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</si>
  <si>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</si>
  <si>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</si>
  <si>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</si>
  <si>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</si>
  <si>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</si>
  <si>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</si>
  <si>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</si>
  <si>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</si>
  <si>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</si>
  <si>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</si>
  <si>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</si>
  <si>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</si>
  <si>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</si>
  <si>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</si>
  <si>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</si>
  <si>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</si>
  <si>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</si>
  <si>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</si>
  <si>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</si>
  <si>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</si>
  <si>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</si>
  <si>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</si>
  <si>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</si>
  <si>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</si>
  <si>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</si>
  <si>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</si>
  <si>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</si>
  <si>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</si>
  <si>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</si>
  <si>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</si>
  <si>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</si>
  <si>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</si>
  <si>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</si>
  <si>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</si>
  <si>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</si>
  <si>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</si>
  <si>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</si>
  <si>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</si>
  <si>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</si>
  <si>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</si>
  <si>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</si>
  <si>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</si>
  <si>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</si>
  <si>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</si>
  <si>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</si>
  <si>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</si>
  <si>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</si>
  <si>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</si>
  <si>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</si>
  <si>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</si>
  <si>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</si>
  <si>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</si>
  <si>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</si>
  <si>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</si>
  <si>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</si>
  <si>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</si>
  <si>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</si>
  <si>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</si>
  <si>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</si>
  <si>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</si>
  <si>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</si>
  <si>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</si>
  <si>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</si>
  <si>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</si>
  <si>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</si>
  <si>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</si>
  <si>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</si>
  <si>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</si>
  <si>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</si>
  <si>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</si>
  <si>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</si>
  <si>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</si>
  <si>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</si>
  <si>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</si>
  <si>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</si>
  <si>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</si>
  <si>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</si>
  <si>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</si>
  <si>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</si>
  <si>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</si>
  <si>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Előzetesen felszámított általános forgalmi adó elszámolása</t>
  </si>
  <si>
    <t>II. Fizetendő általános forgalmi adó elszámolása</t>
  </si>
  <si>
    <t>III. December havi illetmények, munkabérek elszámolása</t>
  </si>
  <si>
    <t>58.</t>
  </si>
  <si>
    <t>IV.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</si>
  <si>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</si>
  <si>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</si>
  <si>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</si>
  <si>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</si>
  <si>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</si>
  <si>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</si>
  <si>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</si>
  <si>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</si>
  <si>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7B melléklet</t>
  </si>
  <si>
    <t>FORRÁSOK</t>
  </si>
  <si>
    <t>állományi 
érték (Ft)</t>
  </si>
  <si>
    <t>A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</si>
  <si>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</si>
  <si>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</si>
  <si>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</si>
  <si>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</si>
  <si>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</si>
  <si>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</si>
  <si>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</si>
  <si>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</si>
  <si>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</si>
  <si>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</si>
  <si>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</si>
  <si>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</si>
  <si>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</si>
  <si>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</si>
  <si>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Mennyiség
(db)</t>
  </si>
  <si>
    <t>Bruttó értéke
(Ft)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</si>
  <si>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</si>
  <si>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</si>
  <si>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</si>
  <si>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</si>
  <si>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</si>
  <si>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</si>
  <si>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</si>
  <si>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</si>
  <si>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</si>
  <si>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</si>
  <si>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</si>
  <si>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</si>
  <si>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</si>
  <si>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</si>
  <si>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</si>
  <si>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</si>
  <si>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</si>
  <si>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</si>
  <si>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</si>
  <si>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</si>
  <si>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</si>
  <si>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</si>
  <si>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</si>
  <si>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</si>
  <si>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Összesen</t>
  </si>
  <si>
    <t>10=(6+7+8+9)</t>
  </si>
  <si>
    <t>Beruházás feladatonként</t>
  </si>
  <si>
    <t>............................</t>
  </si>
  <si>
    <t>Felújítás célonként</t>
  </si>
  <si>
    <t>Egyéb</t>
  </si>
  <si>
    <t>Összesen (1+4+7+9+11)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</si>
  <si>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</si>
  <si>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</si>
  <si>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</si>
  <si>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</si>
  <si>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</si>
  <si>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</si>
  <si>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</si>
  <si>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</si>
  <si>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</si>
  <si>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</si>
  <si>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</si>
  <si>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</si>
  <si>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</si>
  <si>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</si>
  <si>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</si>
  <si>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</si>
  <si>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</si>
  <si>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</si>
  <si>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</si>
  <si>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</si>
  <si>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</si>
  <si>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</si>
  <si>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</si>
  <si>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</si>
  <si>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A Völgységi Önkormányzatok Társulása tulajdonában álló gazdálkodó szervezetek működéséből származó kötelezettségek és részesedések alakulása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</si>
  <si>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</si>
  <si>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</si>
  <si>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</si>
  <si>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</si>
  <si>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</si>
  <si>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Terv</t>
  </si>
  <si>
    <t>Tény</t>
  </si>
  <si>
    <t>Ellátottak térítési díjának elengedése</t>
  </si>
  <si>
    <t>Ellátottak kártérítésének elengedése</t>
  </si>
  <si>
    <t>Helyiségek hasznosítása utáni kedvezmény, menteség</t>
  </si>
  <si>
    <t>Eszközök hasznosítása utáni kedvezmény, menteség</t>
  </si>
  <si>
    <t>Egyéb kedvezmény</t>
  </si>
  <si>
    <t>2017. év</t>
  </si>
  <si>
    <t>VAGYONKIMUTATÁS az érték nélkül nyilvántartott eszközökről</t>
  </si>
  <si>
    <t>2017. év előtti teljesítés</t>
  </si>
  <si>
    <t>2017. évi teljesítés</t>
  </si>
  <si>
    <t>2017.</t>
  </si>
  <si>
    <t>2018.</t>
  </si>
  <si>
    <t>2019.</t>
  </si>
  <si>
    <t>2019. után</t>
  </si>
  <si>
    <t>Adósság állomány alakulása lejárat, eszközök, bel- és külföldi hitelezők szerinti bontásban 2017. december 31-én</t>
  </si>
  <si>
    <t>VÖLGYSÉGI ÖNKORMÁNYZATOK TÁRSULÁSA
EGYSZERŰSÍTETT MÉRLEG 2017. ÉV</t>
  </si>
</sst>
</file>

<file path=xl/styles.xml><?xml version="1.0" encoding="utf-8"?>
<styleSheet xmlns="http://schemas.openxmlformats.org/spreadsheetml/2006/main">
  <numFmts count="11">
    <numFmt numFmtId="43" formatCode="_-* #,##0.00\ _F_t_-;\-* #,##0.00\ _F_t_-;_-* &quot;-&quot;??\ _F_t_-;_-@_-"/>
    <numFmt numFmtId="164" formatCode="_(* #,##0.00_);_(* \(#,##0.00\);_(* &quot;-&quot;??_);_(@_)"/>
    <numFmt numFmtId="165" formatCode="#,###"/>
    <numFmt numFmtId="166" formatCode="_(&quot;$&quot;* #,##0.00_);_(&quot;$&quot;* \(#,##0.00\);_(&quot;$&quot;* &quot;-&quot;??_);_(@_)"/>
    <numFmt numFmtId="167" formatCode="#,###.00"/>
    <numFmt numFmtId="168" formatCode="#,###__;\-\ #,###__"/>
    <numFmt numFmtId="169" formatCode="#,###__"/>
    <numFmt numFmtId="170" formatCode="00"/>
    <numFmt numFmtId="171" formatCode="#,###__;\-#,###__"/>
    <numFmt numFmtId="172" formatCode="#,###\ _F_t;\-#,###\ _F_t"/>
    <numFmt numFmtId="173" formatCode="_-* #,##0\ _F_t_-;\-* #,##0\ _F_t_-;_-* &quot;-&quot;??\ _F_t_-;_-@_-"/>
  </numFmts>
  <fonts count="7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 CE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sz val="10"/>
      <name val="Arial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Arial"/>
    </font>
    <font>
      <sz val="10"/>
      <name val="Arial"/>
    </font>
    <font>
      <b/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b/>
      <sz val="12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12"/>
      <name val="Times New Roman CE"/>
      <family val="1"/>
      <charset val="238"/>
    </font>
    <font>
      <sz val="12"/>
      <name val="Arial CE"/>
      <charset val="238"/>
    </font>
    <font>
      <sz val="12"/>
      <name val="Times New Roman CE"/>
      <family val="1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sz val="12"/>
      <name val="Arial"/>
      <family val="2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i/>
      <sz val="10"/>
      <name val="Times New Roman CE"/>
      <charset val="238"/>
    </font>
    <font>
      <sz val="10"/>
      <name val="Wingdings"/>
      <charset val="2"/>
    </font>
    <font>
      <sz val="9"/>
      <name val="Times New Roman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i/>
      <sz val="8"/>
      <name val="Times New Roman"/>
      <family val="1"/>
      <charset val="238"/>
    </font>
    <font>
      <b/>
      <sz val="7"/>
      <name val="Times New Roman"/>
      <family val="1"/>
    </font>
    <font>
      <i/>
      <sz val="8"/>
      <name val="Times New Roman"/>
      <family val="1"/>
      <charset val="238"/>
    </font>
    <font>
      <b/>
      <i/>
      <sz val="7"/>
      <name val="Times New Roman"/>
      <family val="1"/>
    </font>
    <font>
      <sz val="7"/>
      <name val="Times New Roman"/>
      <family val="1"/>
    </font>
    <font>
      <sz val="9"/>
      <name val="Times New Roman CE"/>
      <family val="1"/>
      <charset val="238"/>
    </font>
    <font>
      <b/>
      <sz val="12"/>
      <color indexed="10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4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11"/>
      <name val="Times New Roman CE"/>
      <family val="1"/>
      <charset val="238"/>
    </font>
    <font>
      <b/>
      <sz val="6"/>
      <name val="Times New Roman C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" fillId="0" borderId="0"/>
    <xf numFmtId="0" fontId="22" fillId="0" borderId="0"/>
    <xf numFmtId="0" fontId="9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31" fillId="0" borderId="0"/>
    <xf numFmtId="0" fontId="24" fillId="0" borderId="0"/>
    <xf numFmtId="43" fontId="1" fillId="0" borderId="0" applyFont="0" applyFill="0" applyBorder="0" applyAlignment="0" applyProtection="0"/>
    <xf numFmtId="0" fontId="30" fillId="0" borderId="0"/>
    <xf numFmtId="0" fontId="49" fillId="0" borderId="0"/>
    <xf numFmtId="0" fontId="1" fillId="0" borderId="0"/>
    <xf numFmtId="9" fontId="1" fillId="0" borderId="0" applyFont="0" applyFill="0" applyBorder="0" applyAlignment="0" applyProtection="0"/>
    <xf numFmtId="43" fontId="30" fillId="0" borderId="0" applyFont="0" applyFill="0" applyBorder="0" applyAlignment="0" applyProtection="0"/>
  </cellStyleXfs>
  <cellXfs count="611">
    <xf numFmtId="0" fontId="0" fillId="0" borderId="0" xfId="0"/>
    <xf numFmtId="165" fontId="7" fillId="0" borderId="3" xfId="4" applyNumberFormat="1" applyFont="1" applyFill="1" applyBorder="1" applyAlignment="1" applyProtection="1">
      <alignment horizontal="right" vertical="center" wrapText="1" indent="1"/>
    </xf>
    <xf numFmtId="0" fontId="10" fillId="0" borderId="5" xfId="6" applyFont="1" applyFill="1" applyBorder="1" applyAlignment="1" applyProtection="1">
      <alignment horizontal="left" vertical="center" wrapText="1" indent="1"/>
    </xf>
    <xf numFmtId="165" fontId="10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7" xfId="6" applyFont="1" applyFill="1" applyBorder="1" applyAlignment="1" applyProtection="1">
      <alignment horizontal="left" vertical="center" wrapText="1" indent="1"/>
    </xf>
    <xf numFmtId="0" fontId="7" fillId="0" borderId="2" xfId="6" applyFont="1" applyFill="1" applyBorder="1" applyAlignment="1" applyProtection="1">
      <alignment horizontal="left" vertical="center" wrapText="1" indent="1"/>
    </xf>
    <xf numFmtId="165" fontId="8" fillId="0" borderId="9" xfId="4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10" xfId="4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5" fontId="1" fillId="0" borderId="0" xfId="4" applyNumberFormat="1" applyFill="1" applyAlignment="1" applyProtection="1">
      <alignment vertical="center" wrapText="1"/>
    </xf>
    <xf numFmtId="0" fontId="6" fillId="0" borderId="1" xfId="6" applyFont="1" applyFill="1" applyBorder="1" applyAlignment="1" applyProtection="1">
      <alignment horizontal="center" vertical="center" wrapText="1"/>
    </xf>
    <xf numFmtId="165" fontId="6" fillId="0" borderId="3" xfId="6" applyNumberFormat="1" applyFont="1" applyFill="1" applyBorder="1" applyAlignment="1" applyProtection="1">
      <alignment horizontal="right" vertical="center" wrapText="1" indent="1"/>
    </xf>
    <xf numFmtId="165" fontId="10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6" xfId="6" applyFont="1" applyFill="1" applyBorder="1" applyAlignment="1" applyProtection="1">
      <alignment horizontal="left" vertical="center" wrapText="1" indent="1"/>
    </xf>
    <xf numFmtId="165" fontId="7" fillId="0" borderId="3" xfId="6" applyNumberFormat="1" applyFont="1" applyFill="1" applyBorder="1" applyAlignment="1" applyProtection="1">
      <alignment horizontal="right" vertical="center" wrapText="1" indent="1"/>
    </xf>
    <xf numFmtId="0" fontId="9" fillId="0" borderId="0" xfId="6" applyFill="1" applyProtection="1"/>
    <xf numFmtId="0" fontId="4" fillId="0" borderId="17" xfId="4" applyFont="1" applyFill="1" applyBorder="1" applyAlignment="1" applyProtection="1">
      <alignment horizontal="right" vertical="center"/>
    </xf>
    <xf numFmtId="0" fontId="2" fillId="0" borderId="1" xfId="6" applyFont="1" applyFill="1" applyBorder="1" applyAlignment="1" applyProtection="1">
      <alignment horizontal="center" vertical="center" wrapText="1"/>
    </xf>
    <xf numFmtId="0" fontId="2" fillId="0" borderId="2" xfId="6" applyFont="1" applyFill="1" applyBorder="1" applyAlignment="1" applyProtection="1">
      <alignment horizontal="center" vertical="center" wrapText="1"/>
    </xf>
    <xf numFmtId="0" fontId="2" fillId="0" borderId="3" xfId="6" applyFont="1" applyFill="1" applyBorder="1" applyAlignment="1" applyProtection="1">
      <alignment horizontal="center" vertical="center" wrapText="1"/>
    </xf>
    <xf numFmtId="0" fontId="6" fillId="0" borderId="18" xfId="6" applyFont="1" applyFill="1" applyBorder="1" applyAlignment="1" applyProtection="1">
      <alignment horizontal="center" vertical="center" wrapText="1"/>
    </xf>
    <xf numFmtId="0" fontId="6" fillId="0" borderId="19" xfId="6" applyFont="1" applyFill="1" applyBorder="1" applyAlignment="1" applyProtection="1">
      <alignment horizontal="center" vertical="center" wrapText="1"/>
    </xf>
    <xf numFmtId="0" fontId="6" fillId="0" borderId="20" xfId="6" applyFont="1" applyFill="1" applyBorder="1" applyAlignment="1" applyProtection="1">
      <alignment horizontal="center" vertical="center" wrapText="1"/>
    </xf>
    <xf numFmtId="0" fontId="10" fillId="0" borderId="0" xfId="6" applyFont="1" applyFill="1" applyProtection="1"/>
    <xf numFmtId="0" fontId="6" fillId="0" borderId="1" xfId="6" applyFont="1" applyFill="1" applyBorder="1" applyAlignment="1" applyProtection="1">
      <alignment horizontal="left" vertical="center" wrapText="1" indent="1"/>
    </xf>
    <xf numFmtId="0" fontId="6" fillId="0" borderId="2" xfId="6" applyFont="1" applyFill="1" applyBorder="1" applyAlignment="1" applyProtection="1">
      <alignment horizontal="left" vertical="center" wrapText="1" indent="1"/>
    </xf>
    <xf numFmtId="0" fontId="14" fillId="0" borderId="0" xfId="6" applyFont="1" applyFill="1" applyProtection="1"/>
    <xf numFmtId="49" fontId="10" fillId="0" borderId="8" xfId="6" applyNumberFormat="1" applyFont="1" applyFill="1" applyBorder="1" applyAlignment="1" applyProtection="1">
      <alignment horizontal="left" vertical="center" wrapText="1" indent="1"/>
    </xf>
    <xf numFmtId="0" fontId="15" fillId="0" borderId="7" xfId="4" applyFont="1" applyBorder="1" applyAlignment="1" applyProtection="1">
      <alignment horizontal="left" wrapText="1" indent="1"/>
    </xf>
    <xf numFmtId="165" fontId="10" fillId="0" borderId="9" xfId="6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4" xfId="6" applyNumberFormat="1" applyFont="1" applyFill="1" applyBorder="1" applyAlignment="1" applyProtection="1">
      <alignment horizontal="left" vertical="center" wrapText="1" indent="1"/>
    </xf>
    <xf numFmtId="0" fontId="15" fillId="0" borderId="5" xfId="4" applyFont="1" applyBorder="1" applyAlignment="1" applyProtection="1">
      <alignment horizontal="left" wrapText="1" indent="1"/>
    </xf>
    <xf numFmtId="165" fontId="10" fillId="0" borderId="6" xfId="6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21" xfId="6" applyNumberFormat="1" applyFont="1" applyFill="1" applyBorder="1" applyAlignment="1" applyProtection="1">
      <alignment horizontal="left" vertical="center" wrapText="1" indent="1"/>
    </xf>
    <xf numFmtId="0" fontId="15" fillId="0" borderId="22" xfId="4" applyFont="1" applyBorder="1" applyAlignment="1" applyProtection="1">
      <alignment horizontal="left" wrapText="1" indent="1"/>
    </xf>
    <xf numFmtId="0" fontId="11" fillId="0" borderId="2" xfId="4" applyFont="1" applyBorder="1" applyAlignment="1" applyProtection="1">
      <alignment horizontal="left" vertical="center" wrapText="1" indent="1"/>
    </xf>
    <xf numFmtId="165" fontId="10" fillId="0" borderId="23" xfId="6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9" xfId="6" applyNumberFormat="1" applyFont="1" applyFill="1" applyBorder="1" applyAlignment="1" applyProtection="1">
      <alignment horizontal="right" vertical="center" wrapText="1" indent="1"/>
    </xf>
    <xf numFmtId="165" fontId="8" fillId="0" borderId="6" xfId="6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23" xfId="6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9" xfId="6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" xfId="4" applyFont="1" applyBorder="1" applyAlignment="1" applyProtection="1">
      <alignment wrapText="1"/>
    </xf>
    <xf numFmtId="0" fontId="15" fillId="0" borderId="22" xfId="4" applyFont="1" applyBorder="1" applyAlignment="1" applyProtection="1">
      <alignment wrapText="1"/>
    </xf>
    <xf numFmtId="0" fontId="15" fillId="0" borderId="8" xfId="4" applyFont="1" applyBorder="1" applyAlignment="1" applyProtection="1">
      <alignment wrapText="1"/>
    </xf>
    <xf numFmtId="0" fontId="15" fillId="0" borderId="4" xfId="4" applyFont="1" applyBorder="1" applyAlignment="1" applyProtection="1">
      <alignment wrapText="1"/>
    </xf>
    <xf numFmtId="0" fontId="15" fillId="0" borderId="21" xfId="4" applyFont="1" applyBorder="1" applyAlignment="1" applyProtection="1">
      <alignment wrapText="1"/>
    </xf>
    <xf numFmtId="165" fontId="6" fillId="0" borderId="3" xfId="6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" xfId="4" applyFont="1" applyBorder="1" applyAlignment="1" applyProtection="1">
      <alignment wrapText="1"/>
    </xf>
    <xf numFmtId="0" fontId="11" fillId="0" borderId="11" xfId="4" applyFont="1" applyBorder="1" applyAlignment="1" applyProtection="1">
      <alignment wrapText="1"/>
    </xf>
    <xf numFmtId="0" fontId="11" fillId="0" borderId="0" xfId="4" applyFont="1" applyBorder="1" applyAlignment="1" applyProtection="1">
      <alignment wrapText="1"/>
    </xf>
    <xf numFmtId="0" fontId="9" fillId="0" borderId="0" xfId="6" applyFill="1" applyAlignment="1" applyProtection="1"/>
    <xf numFmtId="0" fontId="6" fillId="0" borderId="2" xfId="6" applyFont="1" applyFill="1" applyBorder="1" applyAlignment="1" applyProtection="1">
      <alignment horizontal="center" vertical="center" wrapText="1"/>
    </xf>
    <xf numFmtId="0" fontId="6" fillId="0" borderId="3" xfId="6" applyFont="1" applyFill="1" applyBorder="1" applyAlignment="1" applyProtection="1">
      <alignment horizontal="center" vertical="center" wrapText="1"/>
    </xf>
    <xf numFmtId="0" fontId="6" fillId="0" borderId="18" xfId="6" applyFont="1" applyFill="1" applyBorder="1" applyAlignment="1" applyProtection="1">
      <alignment horizontal="left" vertical="center" wrapText="1" indent="1"/>
    </xf>
    <xf numFmtId="0" fontId="6" fillId="0" borderId="19" xfId="6" applyFont="1" applyFill="1" applyBorder="1" applyAlignment="1" applyProtection="1">
      <alignment vertical="center" wrapText="1"/>
    </xf>
    <xf numFmtId="165" fontId="6" fillId="0" borderId="20" xfId="6" applyNumberFormat="1" applyFont="1" applyFill="1" applyBorder="1" applyAlignment="1" applyProtection="1">
      <alignment horizontal="right" vertical="center" wrapText="1" indent="1"/>
    </xf>
    <xf numFmtId="49" fontId="10" fillId="0" borderId="25" xfId="6" applyNumberFormat="1" applyFont="1" applyFill="1" applyBorder="1" applyAlignment="1" applyProtection="1">
      <alignment horizontal="left" vertical="center" wrapText="1" indent="1"/>
    </xf>
    <xf numFmtId="0" fontId="10" fillId="0" borderId="26" xfId="6" applyFont="1" applyFill="1" applyBorder="1" applyAlignment="1" applyProtection="1">
      <alignment horizontal="left" vertical="center" wrapText="1" indent="1"/>
    </xf>
    <xf numFmtId="165" fontId="10" fillId="0" borderId="27" xfId="6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8" xfId="6" applyFont="1" applyFill="1" applyBorder="1" applyAlignment="1" applyProtection="1">
      <alignment horizontal="left" vertical="center" wrapText="1" indent="1"/>
    </xf>
    <xf numFmtId="0" fontId="10" fillId="0" borderId="0" xfId="6" applyFont="1" applyFill="1" applyBorder="1" applyAlignment="1" applyProtection="1">
      <alignment horizontal="left" vertical="center" wrapText="1" indent="1"/>
    </xf>
    <xf numFmtId="49" fontId="10" fillId="0" borderId="15" xfId="6" applyNumberFormat="1" applyFont="1" applyFill="1" applyBorder="1" applyAlignment="1" applyProtection="1">
      <alignment horizontal="left" vertical="center" wrapText="1" indent="1"/>
    </xf>
    <xf numFmtId="0" fontId="6" fillId="0" borderId="2" xfId="6" applyFont="1" applyFill="1" applyBorder="1" applyAlignment="1" applyProtection="1">
      <alignment vertical="center" wrapText="1"/>
    </xf>
    <xf numFmtId="0" fontId="10" fillId="0" borderId="22" xfId="6" applyFont="1" applyFill="1" applyBorder="1" applyAlignment="1" applyProtection="1">
      <alignment horizontal="left" vertical="center" wrapText="1" indent="1"/>
    </xf>
    <xf numFmtId="0" fontId="15" fillId="0" borderId="22" xfId="4" applyFont="1" applyBorder="1" applyAlignment="1" applyProtection="1">
      <alignment horizontal="left" vertical="center" wrapText="1" indent="1"/>
    </xf>
    <xf numFmtId="165" fontId="10" fillId="0" borderId="29" xfId="6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" xfId="4" applyNumberFormat="1" applyFont="1" applyBorder="1" applyAlignment="1" applyProtection="1">
      <alignment horizontal="right" vertical="center" wrapText="1" indent="1"/>
    </xf>
    <xf numFmtId="165" fontId="12" fillId="0" borderId="3" xfId="4" quotePrefix="1" applyNumberFormat="1" applyFont="1" applyBorder="1" applyAlignment="1" applyProtection="1">
      <alignment horizontal="right" vertical="center" wrapText="1" indent="1"/>
    </xf>
    <xf numFmtId="0" fontId="16" fillId="0" borderId="0" xfId="6" applyFont="1" applyFill="1" applyProtection="1"/>
    <xf numFmtId="0" fontId="17" fillId="0" borderId="0" xfId="6" applyFont="1" applyFill="1" applyProtection="1"/>
    <xf numFmtId="0" fontId="11" fillId="0" borderId="24" xfId="4" applyFont="1" applyBorder="1" applyAlignment="1" applyProtection="1">
      <alignment horizontal="left" vertical="center" wrapText="1" indent="1"/>
    </xf>
    <xf numFmtId="0" fontId="12" fillId="0" borderId="11" xfId="4" applyFont="1" applyBorder="1" applyAlignment="1" applyProtection="1">
      <alignment horizontal="left" vertical="center" wrapText="1" indent="1"/>
    </xf>
    <xf numFmtId="0" fontId="9" fillId="0" borderId="0" xfId="6" applyFont="1" applyFill="1" applyProtection="1"/>
    <xf numFmtId="0" fontId="9" fillId="0" borderId="0" xfId="6" applyFont="1" applyFill="1" applyAlignment="1" applyProtection="1">
      <alignment horizontal="right" vertical="center" indent="1"/>
    </xf>
    <xf numFmtId="0" fontId="3" fillId="0" borderId="0" xfId="6" applyFont="1" applyFill="1" applyBorder="1" applyAlignment="1" applyProtection="1">
      <alignment horizontal="center" vertical="center" wrapText="1"/>
    </xf>
    <xf numFmtId="0" fontId="3" fillId="0" borderId="0" xfId="6" applyFont="1" applyFill="1" applyBorder="1" applyAlignment="1" applyProtection="1">
      <alignment vertical="center" wrapText="1"/>
    </xf>
    <xf numFmtId="165" fontId="3" fillId="0" borderId="0" xfId="6" applyNumberFormat="1" applyFont="1" applyFill="1" applyBorder="1" applyAlignment="1" applyProtection="1">
      <alignment horizontal="right" vertical="center" wrapText="1" indent="1"/>
    </xf>
    <xf numFmtId="165" fontId="3" fillId="0" borderId="0" xfId="4" applyNumberFormat="1" applyFont="1" applyFill="1" applyAlignment="1" applyProtection="1">
      <alignment horizontal="centerContinuous" vertical="center" wrapText="1"/>
    </xf>
    <xf numFmtId="165" fontId="1" fillId="0" borderId="0" xfId="4" applyNumberFormat="1" applyFill="1" applyAlignment="1" applyProtection="1">
      <alignment horizontal="centerContinuous" vertical="center"/>
    </xf>
    <xf numFmtId="165" fontId="1" fillId="0" borderId="0" xfId="4" applyNumberFormat="1" applyFill="1" applyAlignment="1" applyProtection="1">
      <alignment horizontal="center" vertical="center" wrapText="1"/>
    </xf>
    <xf numFmtId="165" fontId="4" fillId="0" borderId="0" xfId="4" applyNumberFormat="1" applyFont="1" applyFill="1" applyAlignment="1" applyProtection="1">
      <alignment horizontal="right" vertical="center"/>
    </xf>
    <xf numFmtId="165" fontId="2" fillId="0" borderId="1" xfId="4" applyNumberFormat="1" applyFont="1" applyFill="1" applyBorder="1" applyAlignment="1" applyProtection="1">
      <alignment horizontal="centerContinuous" vertical="center" wrapText="1"/>
    </xf>
    <xf numFmtId="165" fontId="2" fillId="0" borderId="2" xfId="4" applyNumberFormat="1" applyFont="1" applyFill="1" applyBorder="1" applyAlignment="1" applyProtection="1">
      <alignment horizontal="centerContinuous" vertical="center" wrapText="1"/>
    </xf>
    <xf numFmtId="165" fontId="2" fillId="0" borderId="3" xfId="4" applyNumberFormat="1" applyFont="1" applyFill="1" applyBorder="1" applyAlignment="1" applyProtection="1">
      <alignment horizontal="centerContinuous" vertical="center" wrapText="1"/>
    </xf>
    <xf numFmtId="165" fontId="2" fillId="0" borderId="1" xfId="4" applyNumberFormat="1" applyFont="1" applyFill="1" applyBorder="1" applyAlignment="1" applyProtection="1">
      <alignment horizontal="center" vertical="center" wrapText="1"/>
    </xf>
    <xf numFmtId="165" fontId="5" fillId="0" borderId="0" xfId="4" applyNumberFormat="1" applyFont="1" applyFill="1" applyAlignment="1" applyProtection="1">
      <alignment horizontal="center" vertical="center" wrapText="1"/>
    </xf>
    <xf numFmtId="165" fontId="7" fillId="0" borderId="30" xfId="4" applyNumberFormat="1" applyFont="1" applyFill="1" applyBorder="1" applyAlignment="1" applyProtection="1">
      <alignment horizontal="center" vertical="center" wrapText="1"/>
    </xf>
    <xf numFmtId="165" fontId="7" fillId="0" borderId="1" xfId="4" applyNumberFormat="1" applyFont="1" applyFill="1" applyBorder="1" applyAlignment="1" applyProtection="1">
      <alignment horizontal="center" vertical="center" wrapText="1"/>
    </xf>
    <xf numFmtId="165" fontId="7" fillId="0" borderId="2" xfId="4" applyNumberFormat="1" applyFont="1" applyFill="1" applyBorder="1" applyAlignment="1" applyProtection="1">
      <alignment horizontal="center" vertical="center" wrapText="1"/>
    </xf>
    <xf numFmtId="165" fontId="7" fillId="0" borderId="3" xfId="4" applyNumberFormat="1" applyFont="1" applyFill="1" applyBorder="1" applyAlignment="1" applyProtection="1">
      <alignment horizontal="center" vertical="center" wrapText="1"/>
    </xf>
    <xf numFmtId="165" fontId="7" fillId="0" borderId="0" xfId="4" applyNumberFormat="1" applyFont="1" applyFill="1" applyAlignment="1" applyProtection="1">
      <alignment horizontal="center" vertical="center" wrapText="1"/>
    </xf>
    <xf numFmtId="165" fontId="1" fillId="0" borderId="31" xfId="4" applyNumberFormat="1" applyFill="1" applyBorder="1" applyAlignment="1" applyProtection="1">
      <alignment horizontal="left" vertical="center" wrapText="1" indent="1"/>
    </xf>
    <xf numFmtId="165" fontId="10" fillId="0" borderId="8" xfId="4" applyNumberFormat="1" applyFont="1" applyFill="1" applyBorder="1" applyAlignment="1" applyProtection="1">
      <alignment horizontal="left" vertical="center" wrapText="1" indent="1"/>
    </xf>
    <xf numFmtId="165" fontId="10" fillId="0" borderId="7" xfId="4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9" xfId="4" applyNumberFormat="1" applyFont="1" applyFill="1" applyBorder="1" applyAlignment="1" applyProtection="1">
      <alignment horizontal="right" vertical="center" wrapText="1" indent="1"/>
      <protection locked="0"/>
    </xf>
    <xf numFmtId="165" fontId="1" fillId="0" borderId="32" xfId="4" applyNumberFormat="1" applyFill="1" applyBorder="1" applyAlignment="1" applyProtection="1">
      <alignment horizontal="left" vertical="center" wrapText="1" indent="1"/>
    </xf>
    <xf numFmtId="165" fontId="10" fillId="0" borderId="4" xfId="4" applyNumberFormat="1" applyFont="1" applyFill="1" applyBorder="1" applyAlignment="1" applyProtection="1">
      <alignment horizontal="left" vertical="center" wrapText="1" indent="1"/>
    </xf>
    <xf numFmtId="165" fontId="10" fillId="0" borderId="5" xfId="4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3" xfId="4" applyNumberFormat="1" applyFont="1" applyFill="1" applyBorder="1" applyAlignment="1" applyProtection="1">
      <alignment horizontal="left" vertical="center" wrapText="1" indent="1"/>
    </xf>
    <xf numFmtId="165" fontId="10" fillId="0" borderId="34" xfId="4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4" xfId="4" applyNumberFormat="1" applyFont="1" applyFill="1" applyBorder="1" applyAlignment="1" applyProtection="1">
      <alignment horizontal="left" vertical="center" wrapText="1" indent="1"/>
      <protection locked="0"/>
    </xf>
    <xf numFmtId="165" fontId="8" fillId="0" borderId="0" xfId="4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21" xfId="4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22" xfId="4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23" xfId="4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30" xfId="4" applyNumberFormat="1" applyFont="1" applyFill="1" applyBorder="1" applyAlignment="1" applyProtection="1">
      <alignment horizontal="left" vertical="center" wrapText="1" indent="1"/>
    </xf>
    <xf numFmtId="165" fontId="7" fillId="0" borderId="1" xfId="4" applyNumberFormat="1" applyFont="1" applyFill="1" applyBorder="1" applyAlignment="1" applyProtection="1">
      <alignment horizontal="left" vertical="center" wrapText="1" indent="1"/>
    </xf>
    <xf numFmtId="165" fontId="7" fillId="0" borderId="2" xfId="4" applyNumberFormat="1" applyFont="1" applyFill="1" applyBorder="1" applyAlignment="1" applyProtection="1">
      <alignment horizontal="right" vertical="center" wrapText="1" indent="1"/>
    </xf>
    <xf numFmtId="165" fontId="1" fillId="0" borderId="35" xfId="4" applyNumberFormat="1" applyFont="1" applyFill="1" applyBorder="1" applyAlignment="1" applyProtection="1">
      <alignment horizontal="left" vertical="center" wrapText="1" indent="1"/>
    </xf>
    <xf numFmtId="165" fontId="8" fillId="0" borderId="15" xfId="4" applyNumberFormat="1" applyFont="1" applyFill="1" applyBorder="1" applyAlignment="1" applyProtection="1">
      <alignment horizontal="left" vertical="center" wrapText="1" indent="1"/>
    </xf>
    <xf numFmtId="165" fontId="20" fillId="0" borderId="16" xfId="4" applyNumberFormat="1" applyFont="1" applyFill="1" applyBorder="1" applyAlignment="1" applyProtection="1">
      <alignment horizontal="right" vertical="center" wrapText="1" indent="1"/>
    </xf>
    <xf numFmtId="165" fontId="8" fillId="0" borderId="4" xfId="4" applyNumberFormat="1" applyFont="1" applyFill="1" applyBorder="1" applyAlignment="1" applyProtection="1">
      <alignment horizontal="left" vertical="center" wrapText="1" indent="1"/>
    </xf>
    <xf numFmtId="165" fontId="1" fillId="0" borderId="32" xfId="4" applyNumberFormat="1" applyFont="1" applyFill="1" applyBorder="1" applyAlignment="1" applyProtection="1">
      <alignment horizontal="left" vertical="center" wrapText="1" indent="1"/>
    </xf>
    <xf numFmtId="165" fontId="8" fillId="0" borderId="5" xfId="4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5" xfId="4" applyNumberFormat="1" applyFont="1" applyFill="1" applyBorder="1" applyAlignment="1" applyProtection="1">
      <alignment horizontal="right" vertical="center" wrapText="1" indent="1"/>
    </xf>
    <xf numFmtId="165" fontId="8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1" xfId="4" applyNumberFormat="1" applyFont="1" applyFill="1" applyBorder="1" applyAlignment="1" applyProtection="1">
      <alignment horizontal="left" vertical="center" wrapText="1" indent="1"/>
    </xf>
    <xf numFmtId="165" fontId="19" fillId="0" borderId="12" xfId="4" applyNumberFormat="1" applyFont="1" applyFill="1" applyBorder="1" applyAlignment="1" applyProtection="1">
      <alignment horizontal="right" vertical="center" wrapText="1" indent="1"/>
    </xf>
    <xf numFmtId="165" fontId="1" fillId="0" borderId="35" xfId="4" applyNumberFormat="1" applyFill="1" applyBorder="1" applyAlignment="1" applyProtection="1">
      <alignment horizontal="left" vertical="center" wrapText="1" indent="1"/>
    </xf>
    <xf numFmtId="165" fontId="10" fillId="0" borderId="15" xfId="4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36" xfId="4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5" xfId="4" applyNumberFormat="1" applyFont="1" applyFill="1" applyBorder="1" applyAlignment="1" applyProtection="1">
      <alignment horizontal="left" vertical="center" wrapText="1" indent="1"/>
    </xf>
    <xf numFmtId="165" fontId="10" fillId="0" borderId="10" xfId="4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15" xfId="4" applyNumberFormat="1" applyFont="1" applyFill="1" applyBorder="1" applyAlignment="1" applyProtection="1">
      <alignment horizontal="left" vertical="center" wrapText="1" indent="1"/>
    </xf>
    <xf numFmtId="165" fontId="20" fillId="0" borderId="7" xfId="4" applyNumberFormat="1" applyFont="1" applyFill="1" applyBorder="1" applyAlignment="1" applyProtection="1">
      <alignment horizontal="right" vertical="center" wrapText="1" indent="1"/>
    </xf>
    <xf numFmtId="165" fontId="8" fillId="0" borderId="4" xfId="4" applyNumberFormat="1" applyFont="1" applyFill="1" applyBorder="1" applyAlignment="1" applyProtection="1">
      <alignment horizontal="left" vertical="center" wrapText="1" indent="2"/>
    </xf>
    <xf numFmtId="165" fontId="8" fillId="0" borderId="5" xfId="4" applyNumberFormat="1" applyFont="1" applyFill="1" applyBorder="1" applyAlignment="1" applyProtection="1">
      <alignment horizontal="left" vertical="center" wrapText="1" indent="2"/>
    </xf>
    <xf numFmtId="165" fontId="20" fillId="0" borderId="5" xfId="4" applyNumberFormat="1" applyFont="1" applyFill="1" applyBorder="1" applyAlignment="1" applyProtection="1">
      <alignment horizontal="left" vertical="center" wrapText="1" indent="1"/>
    </xf>
    <xf numFmtId="165" fontId="8" fillId="0" borderId="8" xfId="4" applyNumberFormat="1" applyFont="1" applyFill="1" applyBorder="1" applyAlignment="1" applyProtection="1">
      <alignment horizontal="left" vertical="center" wrapText="1" indent="1"/>
    </xf>
    <xf numFmtId="165" fontId="8" fillId="0" borderId="8" xfId="4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8" xfId="4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8" xfId="4" applyNumberFormat="1" applyFont="1" applyFill="1" applyBorder="1" applyAlignment="1" applyProtection="1">
      <alignment horizontal="left" vertical="center" wrapText="1" indent="2"/>
    </xf>
    <xf numFmtId="165" fontId="10" fillId="0" borderId="21" xfId="4" applyNumberFormat="1" applyFont="1" applyFill="1" applyBorder="1" applyAlignment="1" applyProtection="1">
      <alignment horizontal="left" vertical="center" wrapText="1" indent="2"/>
    </xf>
    <xf numFmtId="0" fontId="2" fillId="0" borderId="13" xfId="6" applyFont="1" applyFill="1" applyBorder="1" applyAlignment="1" applyProtection="1">
      <alignment horizontal="center" vertical="center" wrapText="1"/>
    </xf>
    <xf numFmtId="165" fontId="10" fillId="0" borderId="10" xfId="6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0" xfId="6" applyNumberFormat="1" applyFont="1" applyFill="1" applyAlignment="1" applyProtection="1">
      <alignment horizontal="right" vertical="center" indent="1"/>
    </xf>
    <xf numFmtId="0" fontId="6" fillId="0" borderId="13" xfId="6" applyFont="1" applyFill="1" applyBorder="1" applyAlignment="1" applyProtection="1">
      <alignment horizontal="left" vertical="center" wrapText="1" indent="1"/>
    </xf>
    <xf numFmtId="49" fontId="10" fillId="0" borderId="39" xfId="6" applyNumberFormat="1" applyFont="1" applyFill="1" applyBorder="1" applyAlignment="1" applyProtection="1">
      <alignment horizontal="left" vertical="center" wrapText="1" indent="1"/>
    </xf>
    <xf numFmtId="49" fontId="10" fillId="0" borderId="28" xfId="6" applyNumberFormat="1" applyFont="1" applyFill="1" applyBorder="1" applyAlignment="1" applyProtection="1">
      <alignment horizontal="left" vertical="center" wrapText="1" indent="1"/>
    </xf>
    <xf numFmtId="49" fontId="10" fillId="0" borderId="41" xfId="6" applyNumberFormat="1" applyFont="1" applyFill="1" applyBorder="1" applyAlignment="1" applyProtection="1">
      <alignment horizontal="left" vertical="center" wrapText="1" indent="1"/>
    </xf>
    <xf numFmtId="0" fontId="11" fillId="0" borderId="42" xfId="4" applyFont="1" applyBorder="1" applyAlignment="1" applyProtection="1">
      <alignment wrapText="1"/>
    </xf>
    <xf numFmtId="0" fontId="6" fillId="0" borderId="43" xfId="6" applyFont="1" applyFill="1" applyBorder="1" applyAlignment="1" applyProtection="1">
      <alignment horizontal="left" vertical="center" wrapText="1" indent="1"/>
    </xf>
    <xf numFmtId="49" fontId="10" fillId="0" borderId="44" xfId="6" applyNumberFormat="1" applyFont="1" applyFill="1" applyBorder="1" applyAlignment="1" applyProtection="1">
      <alignment horizontal="left" vertical="center" wrapText="1" indent="1"/>
    </xf>
    <xf numFmtId="49" fontId="10" fillId="0" borderId="45" xfId="6" applyNumberFormat="1" applyFont="1" applyFill="1" applyBorder="1" applyAlignment="1" applyProtection="1">
      <alignment horizontal="left" vertical="center" wrapText="1" indent="1"/>
    </xf>
    <xf numFmtId="0" fontId="11" fillId="0" borderId="42" xfId="4" applyFont="1" applyBorder="1" applyAlignment="1" applyProtection="1">
      <alignment horizontal="left" vertical="center" wrapText="1" indent="1"/>
    </xf>
    <xf numFmtId="49" fontId="10" fillId="0" borderId="40" xfId="6" applyNumberFormat="1" applyFont="1" applyFill="1" applyBorder="1" applyAlignment="1" applyProtection="1">
      <alignment horizontal="left" vertical="center" wrapText="1" indent="1"/>
    </xf>
    <xf numFmtId="49" fontId="10" fillId="0" borderId="5" xfId="6" applyNumberFormat="1" applyFont="1" applyFill="1" applyBorder="1" applyAlignment="1" applyProtection="1">
      <alignment horizontal="left" vertical="center" wrapText="1" indent="1"/>
    </xf>
    <xf numFmtId="165" fontId="10" fillId="0" borderId="46" xfId="6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6" xfId="6" applyFont="1" applyFill="1" applyBorder="1" applyAlignment="1" applyProtection="1">
      <alignment horizontal="left" vertical="center" wrapText="1" indent="1"/>
    </xf>
    <xf numFmtId="165" fontId="2" fillId="0" borderId="13" xfId="4" applyNumberFormat="1" applyFont="1" applyFill="1" applyBorder="1" applyAlignment="1" applyProtection="1">
      <alignment horizontal="centerContinuous" vertical="center" wrapText="1"/>
    </xf>
    <xf numFmtId="165" fontId="7" fillId="0" borderId="13" xfId="4" applyNumberFormat="1" applyFont="1" applyFill="1" applyBorder="1" applyAlignment="1" applyProtection="1">
      <alignment horizontal="center" vertical="center" wrapText="1"/>
    </xf>
    <xf numFmtId="165" fontId="7" fillId="0" borderId="12" xfId="6" applyNumberFormat="1" applyFont="1" applyFill="1" applyBorder="1" applyAlignment="1" applyProtection="1">
      <alignment horizontal="right" vertical="center" wrapText="1" indent="1"/>
      <protection locked="0"/>
    </xf>
    <xf numFmtId="165" fontId="21" fillId="0" borderId="37" xfId="4" applyNumberFormat="1" applyFont="1" applyFill="1" applyBorder="1" applyAlignment="1" applyProtection="1">
      <alignment horizontal="center" vertical="center" wrapText="1"/>
    </xf>
    <xf numFmtId="49" fontId="7" fillId="0" borderId="1" xfId="6" applyNumberFormat="1" applyFont="1" applyFill="1" applyBorder="1" applyAlignment="1" applyProtection="1">
      <alignment horizontal="left" vertical="center" wrapText="1" indent="1"/>
    </xf>
    <xf numFmtId="49" fontId="7" fillId="0" borderId="13" xfId="6" applyNumberFormat="1" applyFont="1" applyFill="1" applyBorder="1" applyAlignment="1" applyProtection="1">
      <alignment horizontal="left" vertical="center" wrapText="1" indent="1"/>
    </xf>
    <xf numFmtId="0" fontId="11" fillId="0" borderId="1" xfId="4" applyFont="1" applyBorder="1" applyAlignment="1" applyProtection="1">
      <alignment horizontal="center" wrapText="1"/>
    </xf>
    <xf numFmtId="165" fontId="3" fillId="0" borderId="0" xfId="6" applyNumberFormat="1" applyFont="1" applyFill="1" applyBorder="1" applyAlignment="1" applyProtection="1">
      <alignment horizontal="center" vertical="center"/>
    </xf>
    <xf numFmtId="0" fontId="17" fillId="0" borderId="0" xfId="6" applyFont="1" applyFill="1" applyAlignment="1" applyProtection="1">
      <alignment horizontal="center"/>
    </xf>
    <xf numFmtId="165" fontId="3" fillId="0" borderId="0" xfId="4" applyNumberFormat="1" applyFont="1" applyFill="1" applyAlignment="1" applyProtection="1">
      <alignment horizontal="center" vertical="center" wrapText="1"/>
    </xf>
    <xf numFmtId="0" fontId="24" fillId="0" borderId="0" xfId="9"/>
    <xf numFmtId="0" fontId="27" fillId="2" borderId="0" xfId="9" applyFont="1" applyFill="1" applyAlignment="1">
      <alignment horizontal="center" vertical="top" wrapText="1"/>
    </xf>
    <xf numFmtId="0" fontId="28" fillId="0" borderId="0" xfId="9" applyFont="1" applyAlignment="1">
      <alignment horizontal="center" vertical="top" wrapText="1"/>
    </xf>
    <xf numFmtId="0" fontId="28" fillId="0" borderId="0" xfId="9" applyFont="1" applyAlignment="1">
      <alignment horizontal="left" vertical="top" wrapText="1"/>
    </xf>
    <xf numFmtId="3" fontId="28" fillId="0" borderId="0" xfId="9" applyNumberFormat="1" applyFont="1" applyAlignment="1">
      <alignment horizontal="right" vertical="top" wrapText="1"/>
    </xf>
    <xf numFmtId="0" fontId="29" fillId="0" borderId="0" xfId="9" applyFont="1" applyAlignment="1">
      <alignment horizontal="center" vertical="top" wrapText="1"/>
    </xf>
    <xf numFmtId="0" fontId="29" fillId="0" borderId="0" xfId="9" applyFont="1" applyAlignment="1">
      <alignment horizontal="left" vertical="top" wrapText="1"/>
    </xf>
    <xf numFmtId="3" fontId="29" fillId="0" borderId="0" xfId="9" applyNumberFormat="1" applyFont="1" applyAlignment="1">
      <alignment horizontal="right" vertical="top" wrapText="1"/>
    </xf>
    <xf numFmtId="167" fontId="3" fillId="0" borderId="0" xfId="6" applyNumberFormat="1" applyFont="1" applyFill="1" applyBorder="1" applyAlignment="1" applyProtection="1">
      <alignment horizontal="center" vertical="center"/>
    </xf>
    <xf numFmtId="167" fontId="4" fillId="0" borderId="17" xfId="4" applyNumberFormat="1" applyFont="1" applyFill="1" applyBorder="1" applyAlignment="1" applyProtection="1">
      <alignment horizontal="right" vertical="center"/>
    </xf>
    <xf numFmtId="167" fontId="2" fillId="0" borderId="3" xfId="6" applyNumberFormat="1" applyFont="1" applyFill="1" applyBorder="1" applyAlignment="1" applyProtection="1">
      <alignment horizontal="center" vertical="center" wrapText="1"/>
    </xf>
    <xf numFmtId="167" fontId="6" fillId="0" borderId="20" xfId="6" applyNumberFormat="1" applyFont="1" applyFill="1" applyBorder="1" applyAlignment="1" applyProtection="1">
      <alignment horizontal="center" vertical="center" wrapText="1"/>
    </xf>
    <xf numFmtId="167" fontId="6" fillId="0" borderId="3" xfId="6" applyNumberFormat="1" applyFont="1" applyFill="1" applyBorder="1" applyAlignment="1" applyProtection="1">
      <alignment horizontal="right" vertical="center" wrapText="1" indent="1"/>
    </xf>
    <xf numFmtId="167" fontId="10" fillId="0" borderId="9" xfId="6" applyNumberFormat="1" applyFont="1" applyFill="1" applyBorder="1" applyAlignment="1" applyProtection="1">
      <alignment horizontal="right" vertical="center" wrapText="1" indent="1"/>
      <protection locked="0"/>
    </xf>
    <xf numFmtId="167" fontId="10" fillId="0" borderId="6" xfId="6" applyNumberFormat="1" applyFont="1" applyFill="1" applyBorder="1" applyAlignment="1" applyProtection="1">
      <alignment horizontal="right" vertical="center" wrapText="1" indent="1"/>
      <protection locked="0"/>
    </xf>
    <xf numFmtId="167" fontId="7" fillId="0" borderId="3" xfId="6" applyNumberFormat="1" applyFont="1" applyFill="1" applyBorder="1" applyAlignment="1" applyProtection="1">
      <alignment horizontal="right" vertical="center" wrapText="1" indent="1"/>
    </xf>
    <xf numFmtId="167" fontId="10" fillId="0" borderId="9" xfId="6" applyNumberFormat="1" applyFont="1" applyFill="1" applyBorder="1" applyAlignment="1" applyProtection="1">
      <alignment horizontal="right" vertical="center" wrapText="1" indent="1"/>
    </xf>
    <xf numFmtId="167" fontId="10" fillId="0" borderId="23" xfId="6" applyNumberFormat="1" applyFont="1" applyFill="1" applyBorder="1" applyAlignment="1" applyProtection="1">
      <alignment horizontal="right" vertical="center" wrapText="1" indent="1"/>
      <protection locked="0"/>
    </xf>
    <xf numFmtId="167" fontId="8" fillId="0" borderId="6" xfId="6" applyNumberFormat="1" applyFont="1" applyFill="1" applyBorder="1" applyAlignment="1" applyProtection="1">
      <alignment horizontal="right" vertical="center" wrapText="1" indent="1"/>
      <protection locked="0"/>
    </xf>
    <xf numFmtId="167" fontId="8" fillId="0" borderId="23" xfId="6" applyNumberFormat="1" applyFont="1" applyFill="1" applyBorder="1" applyAlignment="1" applyProtection="1">
      <alignment horizontal="right" vertical="center" wrapText="1" indent="1"/>
      <protection locked="0"/>
    </xf>
    <xf numFmtId="167" fontId="8" fillId="0" borderId="9" xfId="6" applyNumberFormat="1" applyFont="1" applyFill="1" applyBorder="1" applyAlignment="1" applyProtection="1">
      <alignment horizontal="right" vertical="center" wrapText="1" indent="1"/>
      <protection locked="0"/>
    </xf>
    <xf numFmtId="167" fontId="6" fillId="0" borderId="3" xfId="6" applyNumberFormat="1" applyFont="1" applyFill="1" applyBorder="1" applyAlignment="1" applyProtection="1">
      <alignment horizontal="right" vertical="center" wrapText="1" indent="1"/>
      <protection locked="0"/>
    </xf>
    <xf numFmtId="167" fontId="3" fillId="0" borderId="0" xfId="6" applyNumberFormat="1" applyFont="1" applyFill="1" applyBorder="1" applyAlignment="1" applyProtection="1">
      <alignment horizontal="right" vertical="center" wrapText="1" indent="1"/>
    </xf>
    <xf numFmtId="167" fontId="6" fillId="0" borderId="3" xfId="6" applyNumberFormat="1" applyFont="1" applyFill="1" applyBorder="1" applyAlignment="1" applyProtection="1">
      <alignment horizontal="center" vertical="center" wrapText="1"/>
    </xf>
    <xf numFmtId="167" fontId="6" fillId="0" borderId="20" xfId="6" applyNumberFormat="1" applyFont="1" applyFill="1" applyBorder="1" applyAlignment="1" applyProtection="1">
      <alignment horizontal="right" vertical="center" wrapText="1" indent="1"/>
    </xf>
    <xf numFmtId="167" fontId="10" fillId="0" borderId="27" xfId="6" applyNumberFormat="1" applyFont="1" applyFill="1" applyBorder="1" applyAlignment="1" applyProtection="1">
      <alignment horizontal="right" vertical="center" wrapText="1" indent="1"/>
      <protection locked="0"/>
    </xf>
    <xf numFmtId="167" fontId="10" fillId="0" borderId="10" xfId="6" applyNumberFormat="1" applyFont="1" applyFill="1" applyBorder="1" applyAlignment="1" applyProtection="1">
      <alignment horizontal="right" vertical="center" wrapText="1" indent="1"/>
      <protection locked="0"/>
    </xf>
    <xf numFmtId="167" fontId="10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167" fontId="10" fillId="0" borderId="46" xfId="6" applyNumberFormat="1" applyFont="1" applyFill="1" applyBorder="1" applyAlignment="1" applyProtection="1">
      <alignment horizontal="right" vertical="center" wrapText="1" indent="1"/>
      <protection locked="0"/>
    </xf>
    <xf numFmtId="167" fontId="11" fillId="0" borderId="3" xfId="4" applyNumberFormat="1" applyFont="1" applyBorder="1" applyAlignment="1" applyProtection="1">
      <alignment horizontal="right" vertical="center" wrapText="1" indent="1"/>
    </xf>
    <xf numFmtId="167" fontId="10" fillId="0" borderId="29" xfId="6" applyNumberFormat="1" applyFont="1" applyFill="1" applyBorder="1" applyAlignment="1" applyProtection="1">
      <alignment horizontal="right" vertical="center" wrapText="1" indent="1"/>
      <protection locked="0"/>
    </xf>
    <xf numFmtId="167" fontId="7" fillId="0" borderId="12" xfId="6" applyNumberFormat="1" applyFont="1" applyFill="1" applyBorder="1" applyAlignment="1" applyProtection="1">
      <alignment horizontal="right" vertical="center" wrapText="1" indent="1"/>
      <protection locked="0"/>
    </xf>
    <xf numFmtId="167" fontId="12" fillId="0" borderId="3" xfId="4" quotePrefix="1" applyNumberFormat="1" applyFont="1" applyBorder="1" applyAlignment="1" applyProtection="1">
      <alignment horizontal="right" vertical="center" wrapText="1" indent="1"/>
    </xf>
    <xf numFmtId="167" fontId="9" fillId="0" borderId="0" xfId="6" applyNumberFormat="1" applyFont="1" applyFill="1" applyAlignment="1" applyProtection="1">
      <alignment horizontal="right" vertical="center" indent="1"/>
    </xf>
    <xf numFmtId="167" fontId="17" fillId="0" borderId="0" xfId="6" applyNumberFormat="1" applyFont="1" applyFill="1" applyAlignment="1" applyProtection="1">
      <alignment horizontal="center"/>
    </xf>
    <xf numFmtId="165" fontId="3" fillId="0" borderId="0" xfId="6" applyNumberFormat="1" applyFont="1" applyFill="1" applyBorder="1" applyAlignment="1" applyProtection="1">
      <alignment horizontal="center" vertical="center"/>
    </xf>
    <xf numFmtId="0" fontId="17" fillId="0" borderId="0" xfId="6" applyFont="1" applyFill="1" applyAlignment="1" applyProtection="1">
      <alignment horizontal="center"/>
    </xf>
    <xf numFmtId="3" fontId="28" fillId="0" borderId="0" xfId="0" applyNumberFormat="1" applyFont="1" applyAlignment="1">
      <alignment horizontal="right" vertical="top" wrapText="1"/>
    </xf>
    <xf numFmtId="3" fontId="29" fillId="0" borderId="0" xfId="0" applyNumberFormat="1" applyFont="1" applyAlignment="1">
      <alignment horizontal="right" vertical="top" wrapText="1"/>
    </xf>
    <xf numFmtId="165" fontId="4" fillId="0" borderId="0" xfId="0" applyNumberFormat="1" applyFont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11" fillId="0" borderId="24" xfId="4" applyFont="1" applyBorder="1" applyAlignment="1" applyProtection="1">
      <alignment wrapText="1"/>
    </xf>
    <xf numFmtId="165" fontId="7" fillId="0" borderId="0" xfId="6" applyNumberFormat="1" applyFont="1" applyFill="1" applyBorder="1" applyAlignment="1" applyProtection="1">
      <alignment horizontal="right" vertical="center" wrapText="1" indent="1"/>
    </xf>
    <xf numFmtId="0" fontId="4" fillId="0" borderId="17" xfId="4" applyFont="1" applyFill="1" applyBorder="1" applyAlignment="1" applyProtection="1">
      <alignment horizontal="right"/>
    </xf>
    <xf numFmtId="165" fontId="10" fillId="0" borderId="12" xfId="6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6" applyFill="1" applyBorder="1" applyProtection="1"/>
    <xf numFmtId="167" fontId="7" fillId="0" borderId="0" xfId="6" applyNumberFormat="1" applyFont="1" applyFill="1" applyBorder="1" applyAlignment="1" applyProtection="1">
      <alignment horizontal="right" vertical="center" wrapText="1" indent="1"/>
    </xf>
    <xf numFmtId="167" fontId="4" fillId="0" borderId="17" xfId="0" applyNumberFormat="1" applyFont="1" applyBorder="1" applyAlignment="1">
      <alignment horizontal="right" vertical="center"/>
    </xf>
    <xf numFmtId="167" fontId="10" fillId="0" borderId="12" xfId="6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5" xfId="10" applyFont="1" applyBorder="1" applyAlignment="1">
      <alignment horizontal="center" vertical="center"/>
    </xf>
    <xf numFmtId="0" fontId="33" fillId="0" borderId="5" xfId="9" applyFont="1" applyFill="1" applyBorder="1" applyAlignment="1">
      <alignment horizontal="center" vertical="center" wrapText="1"/>
    </xf>
    <xf numFmtId="0" fontId="32" fillId="0" borderId="0" xfId="10" applyFont="1"/>
    <xf numFmtId="0" fontId="22" fillId="0" borderId="5" xfId="10" applyFont="1" applyBorder="1" applyAlignment="1">
      <alignment horizontal="center" vertical="top" wrapText="1"/>
    </xf>
    <xf numFmtId="0" fontId="22" fillId="0" borderId="5" xfId="10" applyFont="1" applyBorder="1" applyAlignment="1">
      <alignment horizontal="left" vertical="top" wrapText="1"/>
    </xf>
    <xf numFmtId="3" fontId="22" fillId="0" borderId="5" xfId="10" applyNumberFormat="1" applyFont="1" applyBorder="1" applyAlignment="1">
      <alignment horizontal="right" vertical="top" wrapText="1"/>
    </xf>
    <xf numFmtId="0" fontId="31" fillId="0" borderId="0" xfId="10"/>
    <xf numFmtId="0" fontId="34" fillId="0" borderId="5" xfId="10" applyFont="1" applyBorder="1" applyAlignment="1">
      <alignment horizontal="center" vertical="top" wrapText="1"/>
    </xf>
    <xf numFmtId="0" fontId="34" fillId="0" borderId="5" xfId="10" applyFont="1" applyBorder="1" applyAlignment="1">
      <alignment horizontal="left" vertical="top" wrapText="1"/>
    </xf>
    <xf numFmtId="3" fontId="34" fillId="0" borderId="5" xfId="10" applyNumberFormat="1" applyFont="1" applyBorder="1" applyAlignment="1">
      <alignment horizontal="right" vertical="top" wrapText="1"/>
    </xf>
    <xf numFmtId="0" fontId="36" fillId="0" borderId="0" xfId="11" applyFont="1" applyFill="1"/>
    <xf numFmtId="0" fontId="3" fillId="0" borderId="0" xfId="11" applyFont="1" applyFill="1" applyAlignment="1">
      <alignment horizontal="centerContinuous" vertical="center"/>
    </xf>
    <xf numFmtId="0" fontId="37" fillId="0" borderId="0" xfId="11" applyFont="1" applyFill="1" applyAlignment="1">
      <alignment horizontal="centerContinuous" vertical="center"/>
    </xf>
    <xf numFmtId="0" fontId="4" fillId="0" borderId="0" xfId="11" applyFont="1" applyFill="1" applyAlignment="1">
      <alignment horizontal="right"/>
    </xf>
    <xf numFmtId="0" fontId="2" fillId="0" borderId="51" xfId="11" applyFont="1" applyFill="1" applyBorder="1" applyAlignment="1">
      <alignment horizontal="center" vertical="center" wrapText="1"/>
    </xf>
    <xf numFmtId="0" fontId="2" fillId="0" borderId="48" xfId="11" applyFont="1" applyFill="1" applyBorder="1" applyAlignment="1">
      <alignment horizontal="center" vertical="center" wrapText="1"/>
    </xf>
    <xf numFmtId="0" fontId="6" fillId="0" borderId="52" xfId="11" applyFont="1" applyFill="1" applyBorder="1" applyAlignment="1">
      <alignment horizontal="center" vertical="center" wrapText="1"/>
    </xf>
    <xf numFmtId="0" fontId="24" fillId="0" borderId="0" xfId="11" applyFill="1"/>
    <xf numFmtId="37" fontId="6" fillId="0" borderId="1" xfId="11" applyNumberFormat="1" applyFont="1" applyFill="1" applyBorder="1" applyAlignment="1">
      <alignment horizontal="left" vertical="center" indent="1"/>
    </xf>
    <xf numFmtId="0" fontId="6" fillId="0" borderId="2" xfId="11" applyFont="1" applyFill="1" applyBorder="1" applyAlignment="1">
      <alignment horizontal="left" vertical="center" indent="1"/>
    </xf>
    <xf numFmtId="168" fontId="6" fillId="0" borderId="12" xfId="11" applyNumberFormat="1" applyFont="1" applyFill="1" applyBorder="1" applyAlignment="1">
      <alignment horizontal="right" vertical="center"/>
    </xf>
    <xf numFmtId="168" fontId="6" fillId="0" borderId="30" xfId="11" applyNumberFormat="1" applyFont="1" applyFill="1" applyBorder="1" applyAlignment="1">
      <alignment horizontal="right" vertical="center"/>
    </xf>
    <xf numFmtId="0" fontId="38" fillId="0" borderId="0" xfId="11" applyFont="1" applyFill="1" applyAlignment="1">
      <alignment vertical="center"/>
    </xf>
    <xf numFmtId="37" fontId="10" fillId="0" borderId="25" xfId="11" applyNumberFormat="1" applyFont="1" applyFill="1" applyBorder="1" applyAlignment="1">
      <alignment horizontal="left" indent="1"/>
    </xf>
    <xf numFmtId="0" fontId="10" fillId="0" borderId="26" xfId="11" applyFont="1" applyFill="1" applyBorder="1" applyAlignment="1">
      <alignment horizontal="left" indent="3"/>
    </xf>
    <xf numFmtId="168" fontId="10" fillId="0" borderId="52" xfId="11" applyNumberFormat="1" applyFont="1" applyFill="1" applyBorder="1"/>
    <xf numFmtId="168" fontId="10" fillId="0" borderId="48" xfId="12" applyNumberFormat="1" applyFont="1" applyFill="1" applyBorder="1" applyAlignment="1" applyProtection="1">
      <alignment vertical="center"/>
      <protection locked="0"/>
    </xf>
    <xf numFmtId="37" fontId="10" fillId="0" borderId="4" xfId="11" applyNumberFormat="1" applyFont="1" applyFill="1" applyBorder="1" applyAlignment="1">
      <alignment horizontal="left" indent="1"/>
    </xf>
    <xf numFmtId="0" fontId="10" fillId="0" borderId="5" xfId="11" applyFont="1" applyFill="1" applyBorder="1" applyAlignment="1">
      <alignment horizontal="left" indent="3"/>
    </xf>
    <xf numFmtId="168" fontId="10" fillId="0" borderId="14" xfId="11" applyNumberFormat="1" applyFont="1" applyFill="1" applyBorder="1"/>
    <xf numFmtId="168" fontId="10" fillId="0" borderId="32" xfId="12" applyNumberFormat="1" applyFont="1" applyFill="1" applyBorder="1" applyAlignment="1" applyProtection="1">
      <alignment vertical="center"/>
      <protection locked="0"/>
    </xf>
    <xf numFmtId="168" fontId="10" fillId="0" borderId="32" xfId="11" applyNumberFormat="1" applyFont="1" applyFill="1" applyBorder="1" applyAlignment="1" applyProtection="1">
      <alignment vertical="center"/>
      <protection locked="0"/>
    </xf>
    <xf numFmtId="37" fontId="10" fillId="0" borderId="21" xfId="11" applyNumberFormat="1" applyFont="1" applyFill="1" applyBorder="1" applyAlignment="1">
      <alignment horizontal="left" indent="1"/>
    </xf>
    <xf numFmtId="0" fontId="10" fillId="0" borderId="22" xfId="11" applyFont="1" applyFill="1" applyBorder="1" applyAlignment="1">
      <alignment horizontal="left" indent="3"/>
    </xf>
    <xf numFmtId="168" fontId="10" fillId="0" borderId="53" xfId="11" applyNumberFormat="1" applyFont="1" applyFill="1" applyBorder="1"/>
    <xf numFmtId="168" fontId="10" fillId="0" borderId="54" xfId="11" applyNumberFormat="1" applyFont="1" applyFill="1" applyBorder="1" applyAlignment="1" applyProtection="1">
      <alignment vertical="center"/>
      <protection locked="0"/>
    </xf>
    <xf numFmtId="37" fontId="10" fillId="0" borderId="1" xfId="11" applyNumberFormat="1" applyFont="1" applyFill="1" applyBorder="1" applyAlignment="1">
      <alignment horizontal="left" indent="1"/>
    </xf>
    <xf numFmtId="0" fontId="6" fillId="0" borderId="55" xfId="11" applyFont="1" applyFill="1" applyBorder="1" applyAlignment="1">
      <alignment horizontal="left" vertical="center" indent="1"/>
    </xf>
    <xf numFmtId="168" fontId="7" fillId="0" borderId="30" xfId="11" applyNumberFormat="1" applyFont="1" applyFill="1" applyBorder="1" applyProtection="1">
      <protection locked="0"/>
    </xf>
    <xf numFmtId="37" fontId="10" fillId="0" borderId="8" xfId="11" applyNumberFormat="1" applyFont="1" applyFill="1" applyBorder="1" applyAlignment="1">
      <alignment horizontal="left" indent="1"/>
    </xf>
    <xf numFmtId="0" fontId="10" fillId="0" borderId="56" xfId="11" applyFont="1" applyFill="1" applyBorder="1" applyAlignment="1">
      <alignment horizontal="left" indent="3"/>
    </xf>
    <xf numFmtId="168" fontId="10" fillId="0" borderId="31" xfId="11" applyNumberFormat="1" applyFont="1" applyFill="1" applyBorder="1"/>
    <xf numFmtId="168" fontId="10" fillId="0" borderId="57" xfId="11" applyNumberFormat="1" applyFont="1" applyFill="1" applyBorder="1" applyAlignment="1" applyProtection="1">
      <alignment vertical="center"/>
      <protection locked="0"/>
    </xf>
    <xf numFmtId="0" fontId="10" fillId="0" borderId="58" xfId="11" applyFont="1" applyFill="1" applyBorder="1" applyAlignment="1">
      <alignment horizontal="left" indent="3"/>
    </xf>
    <xf numFmtId="168" fontId="10" fillId="0" borderId="54" xfId="11" applyNumberFormat="1" applyFont="1" applyFill="1" applyBorder="1"/>
    <xf numFmtId="168" fontId="10" fillId="0" borderId="59" xfId="11" applyNumberFormat="1" applyFont="1" applyFill="1" applyBorder="1" applyAlignment="1" applyProtection="1">
      <alignment vertical="center"/>
      <protection locked="0"/>
    </xf>
    <xf numFmtId="168" fontId="7" fillId="0" borderId="30" xfId="11" applyNumberFormat="1" applyFont="1" applyFill="1" applyBorder="1"/>
    <xf numFmtId="168" fontId="7" fillId="0" borderId="60" xfId="11" applyNumberFormat="1" applyFont="1" applyFill="1" applyBorder="1" applyAlignment="1" applyProtection="1">
      <alignment vertical="center"/>
      <protection locked="0"/>
    </xf>
    <xf numFmtId="168" fontId="6" fillId="0" borderId="12" xfId="11" applyNumberFormat="1" applyFont="1" applyFill="1" applyBorder="1" applyAlignment="1">
      <alignment vertical="center"/>
    </xf>
    <xf numFmtId="168" fontId="6" fillId="0" borderId="30" xfId="11" applyNumberFormat="1" applyFont="1" applyFill="1" applyBorder="1" applyAlignment="1">
      <alignment vertical="center"/>
    </xf>
    <xf numFmtId="0" fontId="39" fillId="0" borderId="0" xfId="11" applyFont="1" applyFill="1" applyAlignment="1">
      <alignment vertical="center"/>
    </xf>
    <xf numFmtId="168" fontId="10" fillId="0" borderId="48" xfId="11" applyNumberFormat="1" applyFont="1" applyFill="1" applyBorder="1" applyAlignment="1" applyProtection="1">
      <alignment vertical="center"/>
      <protection locked="0"/>
    </xf>
    <xf numFmtId="168" fontId="10" fillId="0" borderId="29" xfId="11" applyNumberFormat="1" applyFont="1" applyFill="1" applyBorder="1"/>
    <xf numFmtId="37" fontId="10" fillId="0" borderId="1" xfId="11" applyNumberFormat="1" applyFont="1" applyFill="1" applyBorder="1" applyAlignment="1">
      <alignment horizontal="left" wrapText="1" indent="1"/>
    </xf>
    <xf numFmtId="168" fontId="7" fillId="0" borderId="12" xfId="11" applyNumberFormat="1" applyFont="1" applyFill="1" applyBorder="1"/>
    <xf numFmtId="168" fontId="7" fillId="0" borderId="30" xfId="11" applyNumberFormat="1" applyFont="1" applyFill="1" applyBorder="1" applyAlignment="1" applyProtection="1">
      <alignment vertical="center"/>
      <protection locked="0"/>
    </xf>
    <xf numFmtId="0" fontId="2" fillId="0" borderId="2" xfId="11" applyFont="1" applyFill="1" applyBorder="1" applyAlignment="1">
      <alignment horizontal="left" vertical="center" indent="1"/>
    </xf>
    <xf numFmtId="168" fontId="6" fillId="0" borderId="50" xfId="11" applyNumberFormat="1" applyFont="1" applyFill="1" applyBorder="1" applyAlignment="1">
      <alignment vertical="center"/>
    </xf>
    <xf numFmtId="0" fontId="40" fillId="0" borderId="0" xfId="11" applyFont="1" applyFill="1" applyAlignment="1">
      <alignment vertical="center"/>
    </xf>
    <xf numFmtId="0" fontId="6" fillId="0" borderId="1" xfId="11" applyFont="1" applyFill="1" applyBorder="1" applyAlignment="1">
      <alignment horizontal="left" vertical="center" indent="1"/>
    </xf>
    <xf numFmtId="0" fontId="6" fillId="0" borderId="55" xfId="11" quotePrefix="1" applyFont="1" applyFill="1" applyBorder="1" applyAlignment="1">
      <alignment horizontal="left" vertical="center" indent="1"/>
    </xf>
    <xf numFmtId="0" fontId="10" fillId="0" borderId="4" xfId="11" applyFont="1" applyFill="1" applyBorder="1" applyAlignment="1">
      <alignment horizontal="left" indent="1"/>
    </xf>
    <xf numFmtId="0" fontId="10" fillId="0" borderId="34" xfId="11" applyFont="1" applyFill="1" applyBorder="1" applyAlignment="1">
      <alignment horizontal="left" indent="3"/>
    </xf>
    <xf numFmtId="168" fontId="10" fillId="0" borderId="48" xfId="11" applyNumberFormat="1" applyFont="1" applyFill="1" applyBorder="1"/>
    <xf numFmtId="168" fontId="10" fillId="0" borderId="32" xfId="11" applyNumberFormat="1" applyFont="1" applyFill="1" applyBorder="1"/>
    <xf numFmtId="0" fontId="10" fillId="0" borderId="36" xfId="11" applyFont="1" applyFill="1" applyBorder="1" applyAlignment="1">
      <alignment horizontal="left" indent="3"/>
    </xf>
    <xf numFmtId="168" fontId="10" fillId="0" borderId="38" xfId="11" applyNumberFormat="1" applyFont="1" applyFill="1" applyBorder="1"/>
    <xf numFmtId="168" fontId="10" fillId="0" borderId="38" xfId="11" applyNumberFormat="1" applyFont="1" applyFill="1" applyBorder="1" applyAlignment="1" applyProtection="1">
      <alignment vertical="center"/>
      <protection locked="0"/>
    </xf>
    <xf numFmtId="0" fontId="7" fillId="0" borderId="4" xfId="11" applyFont="1" applyFill="1" applyBorder="1" applyAlignment="1">
      <alignment horizontal="left" indent="1"/>
    </xf>
    <xf numFmtId="168" fontId="7" fillId="0" borderId="31" xfId="11" applyNumberFormat="1" applyFont="1" applyFill="1" applyBorder="1"/>
    <xf numFmtId="168" fontId="7" fillId="0" borderId="31" xfId="11" applyNumberFormat="1" applyFont="1" applyFill="1" applyBorder="1" applyAlignment="1" applyProtection="1">
      <alignment vertical="center"/>
      <protection locked="0"/>
    </xf>
    <xf numFmtId="0" fontId="2" fillId="0" borderId="55" xfId="11" applyFont="1" applyFill="1" applyBorder="1" applyAlignment="1">
      <alignment horizontal="left" vertical="center" indent="1"/>
    </xf>
    <xf numFmtId="0" fontId="41" fillId="0" borderId="0" xfId="11" applyFont="1" applyFill="1" applyAlignment="1">
      <alignment vertical="center"/>
    </xf>
    <xf numFmtId="0" fontId="14" fillId="0" borderId="0" xfId="11" applyFont="1" applyFill="1" applyAlignment="1">
      <alignment horizontal="right"/>
    </xf>
    <xf numFmtId="0" fontId="14" fillId="0" borderId="0" xfId="11" applyFont="1" applyFill="1"/>
    <xf numFmtId="165" fontId="24" fillId="0" borderId="0" xfId="11" applyNumberFormat="1" applyFill="1" applyAlignment="1">
      <alignment vertical="center"/>
    </xf>
    <xf numFmtId="0" fontId="42" fillId="0" borderId="25" xfId="4" applyFont="1" applyFill="1" applyBorder="1" applyAlignment="1">
      <alignment horizontal="center" vertical="top" wrapText="1"/>
    </xf>
    <xf numFmtId="0" fontId="42" fillId="0" borderId="26" xfId="4" applyFont="1" applyFill="1" applyBorder="1" applyAlignment="1">
      <alignment horizontal="center" vertical="top" wrapText="1"/>
    </xf>
    <xf numFmtId="0" fontId="42" fillId="0" borderId="27" xfId="4" applyFont="1" applyFill="1" applyBorder="1" applyAlignment="1">
      <alignment horizontal="center" vertical="top" wrapText="1"/>
    </xf>
    <xf numFmtId="0" fontId="22" fillId="0" borderId="4" xfId="4" applyFont="1" applyBorder="1" applyAlignment="1">
      <alignment horizontal="center" vertical="top" wrapText="1"/>
    </xf>
    <xf numFmtId="0" fontId="22" fillId="0" borderId="5" xfId="4" applyFont="1" applyBorder="1" applyAlignment="1">
      <alignment horizontal="left" vertical="top" wrapText="1"/>
    </xf>
    <xf numFmtId="3" fontId="22" fillId="0" borderId="5" xfId="4" applyNumberFormat="1" applyFont="1" applyBorder="1" applyAlignment="1">
      <alignment horizontal="right" vertical="top" wrapText="1"/>
    </xf>
    <xf numFmtId="3" fontId="22" fillId="0" borderId="6" xfId="4" applyNumberFormat="1" applyFont="1" applyBorder="1" applyAlignment="1">
      <alignment horizontal="right" vertical="top" wrapText="1"/>
    </xf>
    <xf numFmtId="0" fontId="22" fillId="0" borderId="21" xfId="4" applyFont="1" applyBorder="1" applyAlignment="1">
      <alignment horizontal="center" vertical="top" wrapText="1"/>
    </xf>
    <xf numFmtId="0" fontId="22" fillId="0" borderId="22" xfId="4" applyFont="1" applyBorder="1" applyAlignment="1">
      <alignment horizontal="left" vertical="top" wrapText="1"/>
    </xf>
    <xf numFmtId="3" fontId="22" fillId="0" borderId="22" xfId="4" applyNumberFormat="1" applyFont="1" applyBorder="1" applyAlignment="1">
      <alignment horizontal="right" vertical="top" wrapText="1"/>
    </xf>
    <xf numFmtId="3" fontId="22" fillId="0" borderId="23" xfId="4" applyNumberFormat="1" applyFont="1" applyBorder="1" applyAlignment="1">
      <alignment horizontal="right" vertical="top" wrapText="1"/>
    </xf>
    <xf numFmtId="0" fontId="34" fillId="0" borderId="1" xfId="4" applyFont="1" applyBorder="1" applyAlignment="1">
      <alignment horizontal="center" vertical="top" wrapText="1"/>
    </xf>
    <xf numFmtId="0" fontId="34" fillId="0" borderId="2" xfId="4" applyFont="1" applyBorder="1" applyAlignment="1">
      <alignment horizontal="left" vertical="top" wrapText="1"/>
    </xf>
    <xf numFmtId="3" fontId="34" fillId="0" borderId="2" xfId="4" applyNumberFormat="1" applyFont="1" applyBorder="1" applyAlignment="1">
      <alignment horizontal="right" vertical="top" wrapText="1"/>
    </xf>
    <xf numFmtId="3" fontId="34" fillId="0" borderId="3" xfId="4" applyNumberFormat="1" applyFont="1" applyBorder="1" applyAlignment="1">
      <alignment horizontal="right" vertical="top" wrapText="1"/>
    </xf>
    <xf numFmtId="0" fontId="22" fillId="0" borderId="8" xfId="4" applyFont="1" applyBorder="1" applyAlignment="1">
      <alignment horizontal="center" vertical="top" wrapText="1"/>
    </xf>
    <xf numFmtId="0" fontId="22" fillId="0" borderId="7" xfId="4" applyFont="1" applyBorder="1" applyAlignment="1">
      <alignment horizontal="left" vertical="top" wrapText="1"/>
    </xf>
    <xf numFmtId="3" fontId="22" fillId="0" borderId="7" xfId="4" applyNumberFormat="1" applyFont="1" applyBorder="1" applyAlignment="1">
      <alignment horizontal="right" vertical="top" wrapText="1"/>
    </xf>
    <xf numFmtId="3" fontId="22" fillId="0" borderId="9" xfId="4" applyNumberFormat="1" applyFont="1" applyBorder="1" applyAlignment="1">
      <alignment horizontal="right" vertical="top" wrapText="1"/>
    </xf>
    <xf numFmtId="0" fontId="1" fillId="0" borderId="0" xfId="4" applyFill="1"/>
    <xf numFmtId="0" fontId="43" fillId="0" borderId="0" xfId="4" applyFont="1" applyFill="1" applyAlignment="1">
      <alignment horizontal="right"/>
    </xf>
    <xf numFmtId="0" fontId="44" fillId="0" borderId="0" xfId="4" applyFont="1" applyFill="1" applyAlignment="1">
      <alignment horizontal="center"/>
    </xf>
    <xf numFmtId="0" fontId="45" fillId="0" borderId="0" xfId="4" applyFont="1" applyFill="1" applyAlignment="1">
      <alignment horizontal="right"/>
    </xf>
    <xf numFmtId="0" fontId="5" fillId="0" borderId="1" xfId="13" applyFont="1" applyFill="1" applyBorder="1" applyAlignment="1">
      <alignment horizontal="center" vertical="center" wrapText="1"/>
    </xf>
    <xf numFmtId="0" fontId="44" fillId="0" borderId="2" xfId="13" applyFont="1" applyFill="1" applyBorder="1" applyAlignment="1">
      <alignment horizontal="center" vertical="center"/>
    </xf>
    <xf numFmtId="0" fontId="44" fillId="0" borderId="3" xfId="13" applyFont="1" applyFill="1" applyBorder="1" applyAlignment="1">
      <alignment horizontal="center" vertical="center" wrapText="1"/>
    </xf>
    <xf numFmtId="0" fontId="30" fillId="0" borderId="0" xfId="13" applyFill="1" applyAlignment="1">
      <alignment horizontal="center"/>
    </xf>
    <xf numFmtId="0" fontId="30" fillId="0" borderId="8" xfId="13" applyFill="1" applyBorder="1" applyAlignment="1">
      <alignment horizontal="center" vertical="center"/>
    </xf>
    <xf numFmtId="0" fontId="30" fillId="0" borderId="7" xfId="13" applyFill="1" applyBorder="1" applyAlignment="1" applyProtection="1">
      <alignment horizontal="left" vertical="center" wrapText="1" indent="1"/>
      <protection locked="0"/>
    </xf>
    <xf numFmtId="169" fontId="18" fillId="0" borderId="9" xfId="13" applyNumberFormat="1" applyFont="1" applyFill="1" applyBorder="1" applyAlignment="1" applyProtection="1">
      <alignment horizontal="right" vertical="center"/>
    </xf>
    <xf numFmtId="0" fontId="30" fillId="0" borderId="0" xfId="13" applyFill="1"/>
    <xf numFmtId="0" fontId="30" fillId="0" borderId="4" xfId="13" applyFill="1" applyBorder="1" applyAlignment="1">
      <alignment horizontal="center" vertical="center"/>
    </xf>
    <xf numFmtId="0" fontId="47" fillId="0" borderId="5" xfId="13" applyFont="1" applyFill="1" applyBorder="1" applyAlignment="1">
      <alignment horizontal="left" vertical="center" indent="5"/>
    </xf>
    <xf numFmtId="169" fontId="48" fillId="0" borderId="6" xfId="13" applyNumberFormat="1" applyFont="1" applyFill="1" applyBorder="1" applyAlignment="1" applyProtection="1">
      <alignment horizontal="right" vertical="center"/>
      <protection locked="0"/>
    </xf>
    <xf numFmtId="0" fontId="1" fillId="0" borderId="5" xfId="13" applyFont="1" applyFill="1" applyBorder="1" applyAlignment="1">
      <alignment horizontal="left" vertical="center" indent="1"/>
    </xf>
    <xf numFmtId="0" fontId="30" fillId="0" borderId="21" xfId="13" applyFill="1" applyBorder="1" applyAlignment="1">
      <alignment horizontal="center" vertical="center"/>
    </xf>
    <xf numFmtId="0" fontId="1" fillId="0" borderId="22" xfId="13" applyFont="1" applyFill="1" applyBorder="1" applyAlignment="1">
      <alignment horizontal="left" vertical="center" indent="1"/>
    </xf>
    <xf numFmtId="169" fontId="48" fillId="0" borderId="23" xfId="13" applyNumberFormat="1" applyFont="1" applyFill="1" applyBorder="1" applyAlignment="1" applyProtection="1">
      <alignment horizontal="right" vertical="center"/>
      <protection locked="0"/>
    </xf>
    <xf numFmtId="0" fontId="30" fillId="0" borderId="61" xfId="13" applyFill="1" applyBorder="1" applyAlignment="1">
      <alignment horizontal="center" vertical="center"/>
    </xf>
    <xf numFmtId="0" fontId="30" fillId="0" borderId="40" xfId="13" applyFill="1" applyBorder="1" applyAlignment="1">
      <alignment horizontal="left" vertical="center" indent="1"/>
    </xf>
    <xf numFmtId="169" fontId="48" fillId="0" borderId="62" xfId="13" applyNumberFormat="1" applyFont="1" applyFill="1" applyBorder="1" applyAlignment="1" applyProtection="1">
      <alignment horizontal="right" vertical="center"/>
      <protection locked="0"/>
    </xf>
    <xf numFmtId="0" fontId="30" fillId="0" borderId="25" xfId="13" applyFill="1" applyBorder="1" applyAlignment="1">
      <alignment horizontal="center" vertical="center"/>
    </xf>
    <xf numFmtId="0" fontId="30" fillId="0" borderId="26" xfId="13" applyFill="1" applyBorder="1" applyAlignment="1" applyProtection="1">
      <alignment horizontal="left" vertical="center" wrapText="1" indent="1"/>
      <protection locked="0"/>
    </xf>
    <xf numFmtId="169" fontId="18" fillId="0" borderId="27" xfId="13" applyNumberFormat="1" applyFont="1" applyFill="1" applyBorder="1" applyAlignment="1" applyProtection="1">
      <alignment horizontal="right" vertical="center"/>
    </xf>
    <xf numFmtId="0" fontId="47" fillId="0" borderId="40" xfId="13" applyFont="1" applyFill="1" applyBorder="1" applyAlignment="1">
      <alignment horizontal="left" vertical="center" indent="5"/>
    </xf>
    <xf numFmtId="0" fontId="49" fillId="0" borderId="0" xfId="14" applyFill="1" applyProtection="1"/>
    <xf numFmtId="0" fontId="51" fillId="0" borderId="0" xfId="14" applyFont="1" applyFill="1" applyProtection="1"/>
    <xf numFmtId="0" fontId="52" fillId="0" borderId="17" xfId="14" applyFont="1" applyFill="1" applyBorder="1" applyAlignment="1" applyProtection="1"/>
    <xf numFmtId="0" fontId="52" fillId="0" borderId="17" xfId="14" applyFont="1" applyFill="1" applyBorder="1" applyAlignment="1" applyProtection="1">
      <alignment horizontal="right"/>
    </xf>
    <xf numFmtId="0" fontId="55" fillId="0" borderId="61" xfId="14" applyFont="1" applyFill="1" applyBorder="1" applyAlignment="1" applyProtection="1">
      <alignment horizontal="center" vertical="center" wrapText="1"/>
    </xf>
    <xf numFmtId="0" fontId="55" fillId="0" borderId="40" xfId="14" applyFont="1" applyFill="1" applyBorder="1" applyAlignment="1" applyProtection="1">
      <alignment horizontal="center" vertical="center" wrapText="1"/>
    </xf>
    <xf numFmtId="0" fontId="49" fillId="0" borderId="0" xfId="14" applyFill="1" applyAlignment="1" applyProtection="1">
      <alignment horizontal="center" vertical="center"/>
    </xf>
    <xf numFmtId="0" fontId="11" fillId="0" borderId="25" xfId="14" applyFont="1" applyFill="1" applyBorder="1" applyAlignment="1" applyProtection="1">
      <alignment vertical="center" wrapText="1"/>
    </xf>
    <xf numFmtId="170" fontId="10" fillId="0" borderId="26" xfId="15" applyNumberFormat="1" applyFont="1" applyFill="1" applyBorder="1" applyAlignment="1" applyProtection="1">
      <alignment horizontal="center" vertical="center"/>
    </xf>
    <xf numFmtId="171" fontId="56" fillId="0" borderId="26" xfId="14" applyNumberFormat="1" applyFont="1" applyFill="1" applyBorder="1" applyAlignment="1" applyProtection="1">
      <alignment horizontal="right" vertical="center" wrapText="1"/>
      <protection locked="0"/>
    </xf>
    <xf numFmtId="0" fontId="49" fillId="0" borderId="0" xfId="14" applyFill="1" applyAlignment="1" applyProtection="1">
      <alignment vertical="center"/>
    </xf>
    <xf numFmtId="0" fontId="11" fillId="0" borderId="4" xfId="14" applyFont="1" applyFill="1" applyBorder="1" applyAlignment="1" applyProtection="1">
      <alignment vertical="center" wrapText="1"/>
    </xf>
    <xf numFmtId="170" fontId="10" fillId="0" borderId="5" xfId="15" applyNumberFormat="1" applyFont="1" applyFill="1" applyBorder="1" applyAlignment="1" applyProtection="1">
      <alignment horizontal="center" vertical="center"/>
    </xf>
    <xf numFmtId="171" fontId="56" fillId="0" borderId="5" xfId="14" applyNumberFormat="1" applyFont="1" applyFill="1" applyBorder="1" applyAlignment="1" applyProtection="1">
      <alignment horizontal="right" vertical="center" wrapText="1"/>
    </xf>
    <xf numFmtId="0" fontId="57" fillId="0" borderId="4" xfId="14" applyFont="1" applyFill="1" applyBorder="1" applyAlignment="1" applyProtection="1">
      <alignment horizontal="left" vertical="center" wrapText="1" indent="1"/>
    </xf>
    <xf numFmtId="171" fontId="58" fillId="0" borderId="5" xfId="14" applyNumberFormat="1" applyFont="1" applyFill="1" applyBorder="1" applyAlignment="1" applyProtection="1">
      <alignment horizontal="right" vertical="center" wrapText="1"/>
      <protection locked="0"/>
    </xf>
    <xf numFmtId="171" fontId="59" fillId="0" borderId="5" xfId="14" applyNumberFormat="1" applyFont="1" applyFill="1" applyBorder="1" applyAlignment="1" applyProtection="1">
      <alignment horizontal="right" vertical="center" wrapText="1"/>
      <protection locked="0"/>
    </xf>
    <xf numFmtId="171" fontId="59" fillId="0" borderId="5" xfId="14" applyNumberFormat="1" applyFont="1" applyFill="1" applyBorder="1" applyAlignment="1" applyProtection="1">
      <alignment horizontal="right" vertical="center" wrapText="1"/>
    </xf>
    <xf numFmtId="0" fontId="11" fillId="0" borderId="61" xfId="14" applyFont="1" applyFill="1" applyBorder="1" applyAlignment="1" applyProtection="1">
      <alignment vertical="center" wrapText="1"/>
    </xf>
    <xf numFmtId="170" fontId="10" fillId="0" borderId="40" xfId="15" applyNumberFormat="1" applyFont="1" applyFill="1" applyBorder="1" applyAlignment="1" applyProtection="1">
      <alignment horizontal="center" vertical="center"/>
    </xf>
    <xf numFmtId="171" fontId="56" fillId="0" borderId="40" xfId="14" applyNumberFormat="1" applyFont="1" applyFill="1" applyBorder="1" applyAlignment="1" applyProtection="1">
      <alignment horizontal="right" vertical="center" wrapText="1"/>
    </xf>
    <xf numFmtId="0" fontId="15" fillId="0" borderId="0" xfId="14" applyFont="1" applyFill="1" applyProtection="1"/>
    <xf numFmtId="3" fontId="49" fillId="0" borderId="0" xfId="14" applyNumberFormat="1" applyFont="1" applyFill="1" applyProtection="1"/>
    <xf numFmtId="0" fontId="49" fillId="0" borderId="0" xfId="14" applyFont="1" applyFill="1" applyProtection="1"/>
    <xf numFmtId="0" fontId="1" fillId="0" borderId="0" xfId="15" applyFill="1" applyAlignment="1" applyProtection="1">
      <alignment vertical="center"/>
    </xf>
    <xf numFmtId="0" fontId="1" fillId="0" borderId="0" xfId="15" applyFill="1" applyAlignment="1" applyProtection="1">
      <alignment vertical="center" wrapText="1"/>
    </xf>
    <xf numFmtId="0" fontId="13" fillId="0" borderId="17" xfId="15" applyFont="1" applyFill="1" applyBorder="1" applyAlignment="1" applyProtection="1">
      <alignment vertical="center"/>
    </xf>
    <xf numFmtId="0" fontId="13" fillId="0" borderId="17" xfId="15" applyFont="1" applyFill="1" applyBorder="1" applyAlignment="1" applyProtection="1">
      <alignment horizontal="right" vertical="center"/>
    </xf>
    <xf numFmtId="0" fontId="1" fillId="0" borderId="0" xfId="15" applyFill="1" applyAlignment="1" applyProtection="1">
      <alignment horizontal="center" vertical="center"/>
    </xf>
    <xf numFmtId="49" fontId="6" fillId="0" borderId="61" xfId="15" applyNumberFormat="1" applyFont="1" applyFill="1" applyBorder="1" applyAlignment="1" applyProtection="1">
      <alignment horizontal="center" vertical="center" wrapText="1"/>
    </xf>
    <xf numFmtId="49" fontId="6" fillId="0" borderId="40" xfId="15" applyNumberFormat="1" applyFont="1" applyFill="1" applyBorder="1" applyAlignment="1" applyProtection="1">
      <alignment horizontal="center" vertical="center"/>
    </xf>
    <xf numFmtId="49" fontId="6" fillId="0" borderId="62" xfId="15" applyNumberFormat="1" applyFont="1" applyFill="1" applyBorder="1" applyAlignment="1" applyProtection="1">
      <alignment horizontal="center" vertical="center"/>
    </xf>
    <xf numFmtId="49" fontId="14" fillId="0" borderId="0" xfId="15" applyNumberFormat="1" applyFont="1" applyFill="1" applyAlignment="1" applyProtection="1">
      <alignment horizontal="center" vertical="center"/>
    </xf>
    <xf numFmtId="170" fontId="10" fillId="0" borderId="7" xfId="15" applyNumberFormat="1" applyFont="1" applyFill="1" applyBorder="1" applyAlignment="1" applyProtection="1">
      <alignment horizontal="center" vertical="center"/>
    </xf>
    <xf numFmtId="172" fontId="10" fillId="0" borderId="9" xfId="15" applyNumberFormat="1" applyFont="1" applyFill="1" applyBorder="1" applyAlignment="1" applyProtection="1">
      <alignment vertical="center"/>
      <protection locked="0"/>
    </xf>
    <xf numFmtId="172" fontId="10" fillId="0" borderId="6" xfId="15" applyNumberFormat="1" applyFont="1" applyFill="1" applyBorder="1" applyAlignment="1" applyProtection="1">
      <alignment vertical="center"/>
      <protection locked="0"/>
    </xf>
    <xf numFmtId="172" fontId="6" fillId="0" borderId="6" xfId="15" applyNumberFormat="1" applyFont="1" applyFill="1" applyBorder="1" applyAlignment="1" applyProtection="1">
      <alignment vertical="center"/>
    </xf>
    <xf numFmtId="172" fontId="6" fillId="0" borderId="6" xfId="15" applyNumberFormat="1" applyFont="1" applyFill="1" applyBorder="1" applyAlignment="1" applyProtection="1">
      <alignment vertical="center"/>
      <protection locked="0"/>
    </xf>
    <xf numFmtId="0" fontId="14" fillId="0" borderId="0" xfId="15" applyFont="1" applyFill="1" applyAlignment="1" applyProtection="1">
      <alignment vertical="center"/>
    </xf>
    <xf numFmtId="0" fontId="6" fillId="0" borderId="61" xfId="15" applyFont="1" applyFill="1" applyBorder="1" applyAlignment="1" applyProtection="1">
      <alignment horizontal="left" vertical="center" wrapText="1"/>
    </xf>
    <xf numFmtId="172" fontId="6" fillId="0" borderId="62" xfId="15" applyNumberFormat="1" applyFont="1" applyFill="1" applyBorder="1" applyAlignment="1" applyProtection="1">
      <alignment vertical="center"/>
    </xf>
    <xf numFmtId="0" fontId="49" fillId="0" borderId="0" xfId="14" applyFont="1" applyFill="1" applyAlignment="1" applyProtection="1"/>
    <xf numFmtId="0" fontId="60" fillId="0" borderId="0" xfId="15" applyFont="1" applyFill="1" applyAlignment="1" applyProtection="1">
      <alignment horizontal="center" vertical="center"/>
    </xf>
    <xf numFmtId="0" fontId="49" fillId="0" borderId="0" xfId="14" applyFill="1"/>
    <xf numFmtId="0" fontId="12" fillId="0" borderId="18" xfId="14" applyFont="1" applyFill="1" applyBorder="1" applyAlignment="1">
      <alignment horizontal="center" vertical="center"/>
    </xf>
    <xf numFmtId="0" fontId="54" fillId="0" borderId="19" xfId="15" applyFont="1" applyFill="1" applyBorder="1" applyAlignment="1" applyProtection="1">
      <alignment horizontal="center" vertical="center" textRotation="90"/>
    </xf>
    <xf numFmtId="0" fontId="12" fillId="0" borderId="19" xfId="14" applyFont="1" applyFill="1" applyBorder="1" applyAlignment="1">
      <alignment horizontal="center" vertical="center" wrapText="1"/>
    </xf>
    <xf numFmtId="0" fontId="12" fillId="0" borderId="20" xfId="14" applyFont="1" applyFill="1" applyBorder="1" applyAlignment="1">
      <alignment horizontal="center" vertical="center" wrapText="1"/>
    </xf>
    <xf numFmtId="0" fontId="12" fillId="0" borderId="1" xfId="14" applyFont="1" applyFill="1" applyBorder="1" applyAlignment="1">
      <alignment horizontal="center" vertical="center"/>
    </xf>
    <xf numFmtId="0" fontId="12" fillId="0" borderId="2" xfId="14" applyFont="1" applyFill="1" applyBorder="1" applyAlignment="1">
      <alignment horizontal="center" vertical="center" wrapText="1"/>
    </xf>
    <xf numFmtId="0" fontId="12" fillId="0" borderId="3" xfId="14" applyFont="1" applyFill="1" applyBorder="1" applyAlignment="1">
      <alignment horizontal="center" vertical="center" wrapText="1"/>
    </xf>
    <xf numFmtId="0" fontId="15" fillId="0" borderId="4" xfId="14" applyFont="1" applyFill="1" applyBorder="1" applyProtection="1">
      <protection locked="0"/>
    </xf>
    <xf numFmtId="0" fontId="15" fillId="0" borderId="7" xfId="14" applyFont="1" applyFill="1" applyBorder="1" applyAlignment="1">
      <alignment horizontal="right" indent="1"/>
    </xf>
    <xf numFmtId="3" fontId="15" fillId="0" borderId="7" xfId="14" applyNumberFormat="1" applyFont="1" applyFill="1" applyBorder="1" applyProtection="1">
      <protection locked="0"/>
    </xf>
    <xf numFmtId="3" fontId="15" fillId="0" borderId="9" xfId="14" applyNumberFormat="1" applyFont="1" applyFill="1" applyBorder="1" applyProtection="1">
      <protection locked="0"/>
    </xf>
    <xf numFmtId="0" fontId="15" fillId="0" borderId="5" xfId="14" applyFont="1" applyFill="1" applyBorder="1" applyAlignment="1">
      <alignment horizontal="right" indent="1"/>
    </xf>
    <xf numFmtId="3" fontId="15" fillId="0" borderId="5" xfId="14" applyNumberFormat="1" applyFont="1" applyFill="1" applyBorder="1" applyProtection="1">
      <protection locked="0"/>
    </xf>
    <xf numFmtId="3" fontId="15" fillId="0" borderId="6" xfId="14" applyNumberFormat="1" applyFont="1" applyFill="1" applyBorder="1" applyProtection="1">
      <protection locked="0"/>
    </xf>
    <xf numFmtId="0" fontId="15" fillId="0" borderId="21" xfId="14" applyFont="1" applyFill="1" applyBorder="1" applyProtection="1">
      <protection locked="0"/>
    </xf>
    <xf numFmtId="0" fontId="15" fillId="0" borderId="22" xfId="14" applyFont="1" applyFill="1" applyBorder="1" applyAlignment="1">
      <alignment horizontal="right" indent="1"/>
    </xf>
    <xf numFmtId="3" fontId="15" fillId="0" borderId="22" xfId="14" applyNumberFormat="1" applyFont="1" applyFill="1" applyBorder="1" applyProtection="1">
      <protection locked="0"/>
    </xf>
    <xf numFmtId="3" fontId="15" fillId="0" borderId="23" xfId="14" applyNumberFormat="1" applyFont="1" applyFill="1" applyBorder="1" applyProtection="1">
      <protection locked="0"/>
    </xf>
    <xf numFmtId="0" fontId="11" fillId="0" borderId="1" xfId="14" applyFont="1" applyFill="1" applyBorder="1" applyProtection="1">
      <protection locked="0"/>
    </xf>
    <xf numFmtId="0" fontId="15" fillId="0" borderId="2" xfId="14" applyFont="1" applyFill="1" applyBorder="1" applyAlignment="1">
      <alignment horizontal="right" indent="1"/>
    </xf>
    <xf numFmtId="3" fontId="15" fillId="0" borderId="2" xfId="14" applyNumberFormat="1" applyFont="1" applyFill="1" applyBorder="1" applyProtection="1">
      <protection locked="0"/>
    </xf>
    <xf numFmtId="172" fontId="6" fillId="0" borderId="3" xfId="15" applyNumberFormat="1" applyFont="1" applyFill="1" applyBorder="1" applyAlignment="1" applyProtection="1">
      <alignment vertical="center"/>
    </xf>
    <xf numFmtId="0" fontId="15" fillId="0" borderId="8" xfId="14" applyFont="1" applyFill="1" applyBorder="1" applyProtection="1">
      <protection locked="0"/>
    </xf>
    <xf numFmtId="3" fontId="15" fillId="0" borderId="63" xfId="14" applyNumberFormat="1" applyFont="1" applyFill="1" applyBorder="1"/>
    <xf numFmtId="0" fontId="61" fillId="0" borderId="0" xfId="14" applyFont="1" applyFill="1"/>
    <xf numFmtId="0" fontId="62" fillId="0" borderId="0" xfId="14" applyFont="1" applyFill="1"/>
    <xf numFmtId="0" fontId="15" fillId="0" borderId="0" xfId="14" applyFont="1" applyFill="1"/>
    <xf numFmtId="0" fontId="49" fillId="0" borderId="0" xfId="14" applyFont="1" applyFill="1"/>
    <xf numFmtId="3" fontId="49" fillId="0" borderId="0" xfId="14" applyNumberFormat="1" applyFont="1" applyFill="1" applyAlignment="1">
      <alignment horizontal="center"/>
    </xf>
    <xf numFmtId="0" fontId="49" fillId="0" borderId="0" xfId="14" applyFont="1" applyFill="1" applyAlignment="1"/>
    <xf numFmtId="165" fontId="4" fillId="0" borderId="0" xfId="4" applyNumberFormat="1" applyFont="1" applyFill="1" applyAlignment="1" applyProtection="1">
      <alignment horizontal="right"/>
    </xf>
    <xf numFmtId="165" fontId="44" fillId="0" borderId="0" xfId="4" applyNumberFormat="1" applyFont="1" applyFill="1" applyAlignment="1" applyProtection="1">
      <alignment vertical="center"/>
    </xf>
    <xf numFmtId="165" fontId="2" fillId="0" borderId="66" xfId="4" applyNumberFormat="1" applyFont="1" applyFill="1" applyBorder="1" applyAlignment="1" applyProtection="1">
      <alignment horizontal="center" vertical="center"/>
    </xf>
    <xf numFmtId="165" fontId="2" fillId="0" borderId="62" xfId="4" applyNumberFormat="1" applyFont="1" applyFill="1" applyBorder="1" applyAlignment="1" applyProtection="1">
      <alignment horizontal="center" vertical="center" wrapText="1"/>
    </xf>
    <xf numFmtId="165" fontId="44" fillId="0" borderId="0" xfId="4" applyNumberFormat="1" applyFont="1" applyFill="1" applyAlignment="1" applyProtection="1">
      <alignment horizontal="center" vertical="center"/>
    </xf>
    <xf numFmtId="165" fontId="6" fillId="0" borderId="50" xfId="4" applyNumberFormat="1" applyFont="1" applyFill="1" applyBorder="1" applyAlignment="1" applyProtection="1">
      <alignment horizontal="center" vertical="center" wrapText="1"/>
    </xf>
    <xf numFmtId="165" fontId="6" fillId="0" borderId="30" xfId="4" applyNumberFormat="1" applyFont="1" applyFill="1" applyBorder="1" applyAlignment="1" applyProtection="1">
      <alignment horizontal="center" vertical="center" wrapText="1"/>
    </xf>
    <xf numFmtId="165" fontId="6" fillId="0" borderId="55" xfId="4" applyNumberFormat="1" applyFont="1" applyFill="1" applyBorder="1" applyAlignment="1" applyProtection="1">
      <alignment horizontal="center" vertical="center" wrapText="1"/>
    </xf>
    <xf numFmtId="165" fontId="6" fillId="0" borderId="3" xfId="4" applyNumberFormat="1" applyFont="1" applyFill="1" applyBorder="1" applyAlignment="1" applyProtection="1">
      <alignment horizontal="center" vertical="center" wrapText="1"/>
    </xf>
    <xf numFmtId="165" fontId="6" fillId="0" borderId="35" xfId="4" applyNumberFormat="1" applyFont="1" applyFill="1" applyBorder="1" applyAlignment="1" applyProtection="1">
      <alignment horizontal="center" vertical="center" wrapText="1"/>
    </xf>
    <xf numFmtId="165" fontId="44" fillId="0" borderId="0" xfId="4" applyNumberFormat="1" applyFont="1" applyFill="1" applyAlignment="1" applyProtection="1">
      <alignment horizontal="center" vertical="center" wrapText="1"/>
    </xf>
    <xf numFmtId="165" fontId="6" fillId="0" borderId="1" xfId="4" applyNumberFormat="1" applyFont="1" applyFill="1" applyBorder="1" applyAlignment="1" applyProtection="1">
      <alignment horizontal="center" vertical="center" wrapText="1"/>
    </xf>
    <xf numFmtId="165" fontId="6" fillId="0" borderId="30" xfId="4" applyNumberFormat="1" applyFont="1" applyFill="1" applyBorder="1" applyAlignment="1" applyProtection="1">
      <alignment horizontal="left" vertical="center" wrapText="1" indent="1"/>
    </xf>
    <xf numFmtId="165" fontId="14" fillId="3" borderId="55" xfId="4" applyNumberFormat="1" applyFont="1" applyFill="1" applyBorder="1" applyAlignment="1" applyProtection="1">
      <alignment horizontal="left" vertical="center" wrapText="1" indent="2"/>
    </xf>
    <xf numFmtId="165" fontId="10" fillId="0" borderId="30" xfId="4" applyNumberFormat="1" applyFont="1" applyFill="1" applyBorder="1" applyAlignment="1" applyProtection="1">
      <alignment vertical="center" wrapText="1"/>
    </xf>
    <xf numFmtId="165" fontId="10" fillId="0" borderId="1" xfId="4" applyNumberFormat="1" applyFont="1" applyFill="1" applyBorder="1" applyAlignment="1" applyProtection="1">
      <alignment vertical="center" wrapText="1"/>
    </xf>
    <xf numFmtId="165" fontId="10" fillId="0" borderId="2" xfId="4" applyNumberFormat="1" applyFont="1" applyFill="1" applyBorder="1" applyAlignment="1" applyProtection="1">
      <alignment vertical="center" wrapText="1"/>
    </xf>
    <xf numFmtId="165" fontId="10" fillId="0" borderId="3" xfId="4" applyNumberFormat="1" applyFont="1" applyFill="1" applyBorder="1" applyAlignment="1" applyProtection="1">
      <alignment vertical="center" wrapText="1"/>
    </xf>
    <xf numFmtId="165" fontId="6" fillId="0" borderId="4" xfId="4" applyNumberFormat="1" applyFont="1" applyFill="1" applyBorder="1" applyAlignment="1" applyProtection="1">
      <alignment horizontal="center" vertical="center" wrapText="1"/>
    </xf>
    <xf numFmtId="165" fontId="10" fillId="0" borderId="32" xfId="4" applyNumberFormat="1" applyFont="1" applyFill="1" applyBorder="1" applyAlignment="1" applyProtection="1">
      <alignment horizontal="left" vertical="center" wrapText="1" indent="1"/>
      <protection locked="0"/>
    </xf>
    <xf numFmtId="49" fontId="14" fillId="0" borderId="5" xfId="4" applyNumberFormat="1" applyFont="1" applyFill="1" applyBorder="1" applyAlignment="1" applyProtection="1">
      <alignment horizontal="center" vertical="center" wrapText="1"/>
      <protection locked="0"/>
    </xf>
    <xf numFmtId="165" fontId="10" fillId="0" borderId="32" xfId="4" applyNumberFormat="1" applyFont="1" applyFill="1" applyBorder="1" applyAlignment="1" applyProtection="1">
      <alignment vertical="center" wrapText="1"/>
      <protection locked="0"/>
    </xf>
    <xf numFmtId="165" fontId="10" fillId="0" borderId="4" xfId="4" applyNumberFormat="1" applyFont="1" applyFill="1" applyBorder="1" applyAlignment="1" applyProtection="1">
      <alignment vertical="center" wrapText="1"/>
      <protection locked="0"/>
    </xf>
    <xf numFmtId="165" fontId="10" fillId="0" borderId="5" xfId="4" applyNumberFormat="1" applyFont="1" applyFill="1" applyBorder="1" applyAlignment="1" applyProtection="1">
      <alignment vertical="center" wrapText="1"/>
      <protection locked="0"/>
    </xf>
    <xf numFmtId="165" fontId="10" fillId="0" borderId="6" xfId="4" applyNumberFormat="1" applyFont="1" applyFill="1" applyBorder="1" applyAlignment="1" applyProtection="1">
      <alignment vertical="center" wrapText="1"/>
      <protection locked="0"/>
    </xf>
    <xf numFmtId="165" fontId="10" fillId="0" borderId="32" xfId="4" applyNumberFormat="1" applyFont="1" applyFill="1" applyBorder="1" applyAlignment="1" applyProtection="1">
      <alignment vertical="center" wrapText="1"/>
    </xf>
    <xf numFmtId="165" fontId="6" fillId="0" borderId="21" xfId="4" applyNumberFormat="1" applyFont="1" applyFill="1" applyBorder="1" applyAlignment="1" applyProtection="1">
      <alignment horizontal="center" vertical="center" wrapText="1"/>
    </xf>
    <xf numFmtId="165" fontId="10" fillId="0" borderId="54" xfId="4" applyNumberFormat="1" applyFont="1" applyFill="1" applyBorder="1" applyAlignment="1" applyProtection="1">
      <alignment horizontal="left" vertical="center" wrapText="1" indent="1"/>
      <protection locked="0"/>
    </xf>
    <xf numFmtId="49" fontId="14" fillId="0" borderId="22" xfId="4" applyNumberFormat="1" applyFont="1" applyFill="1" applyBorder="1" applyAlignment="1" applyProtection="1">
      <alignment horizontal="center" vertical="center" wrapText="1"/>
      <protection locked="0"/>
    </xf>
    <xf numFmtId="165" fontId="10" fillId="0" borderId="54" xfId="4" applyNumberFormat="1" applyFont="1" applyFill="1" applyBorder="1" applyAlignment="1" applyProtection="1">
      <alignment vertical="center" wrapText="1"/>
      <protection locked="0"/>
    </xf>
    <xf numFmtId="165" fontId="10" fillId="0" borderId="21" xfId="4" applyNumberFormat="1" applyFont="1" applyFill="1" applyBorder="1" applyAlignment="1" applyProtection="1">
      <alignment vertical="center" wrapText="1"/>
      <protection locked="0"/>
    </xf>
    <xf numFmtId="165" fontId="10" fillId="0" borderId="22" xfId="4" applyNumberFormat="1" applyFont="1" applyFill="1" applyBorder="1" applyAlignment="1" applyProtection="1">
      <alignment vertical="center" wrapText="1"/>
      <protection locked="0"/>
    </xf>
    <xf numFmtId="165" fontId="10" fillId="0" borderId="23" xfId="4" applyNumberFormat="1" applyFont="1" applyFill="1" applyBorder="1" applyAlignment="1" applyProtection="1">
      <alignment vertical="center" wrapText="1"/>
      <protection locked="0"/>
    </xf>
    <xf numFmtId="165" fontId="10" fillId="0" borderId="54" xfId="4" applyNumberFormat="1" applyFont="1" applyFill="1" applyBorder="1" applyAlignment="1" applyProtection="1">
      <alignment vertical="center" wrapText="1"/>
    </xf>
    <xf numFmtId="165" fontId="7" fillId="0" borderId="30" xfId="4" applyNumberFormat="1" applyFont="1" applyFill="1" applyBorder="1" applyAlignment="1" applyProtection="1">
      <alignment horizontal="left" vertical="center" wrapText="1" indent="1"/>
    </xf>
    <xf numFmtId="165" fontId="6" fillId="0" borderId="15" xfId="4" applyNumberFormat="1" applyFont="1" applyFill="1" applyBorder="1" applyAlignment="1" applyProtection="1">
      <alignment horizontal="center" vertical="center" wrapText="1"/>
    </xf>
    <xf numFmtId="165" fontId="10" fillId="0" borderId="31" xfId="4" applyNumberFormat="1" applyFont="1" applyFill="1" applyBorder="1" applyAlignment="1" applyProtection="1">
      <alignment horizontal="left" vertical="center" wrapText="1" indent="1"/>
      <protection locked="0"/>
    </xf>
    <xf numFmtId="49" fontId="14" fillId="0" borderId="36" xfId="4" applyNumberFormat="1" applyFont="1" applyFill="1" applyBorder="1" applyAlignment="1" applyProtection="1">
      <alignment horizontal="center" vertical="center" wrapText="1"/>
      <protection locked="0"/>
    </xf>
    <xf numFmtId="165" fontId="10" fillId="0" borderId="35" xfId="4" applyNumberFormat="1" applyFont="1" applyFill="1" applyBorder="1" applyAlignment="1" applyProtection="1">
      <alignment vertical="center" wrapText="1"/>
      <protection locked="0"/>
    </xf>
    <xf numFmtId="165" fontId="10" fillId="0" borderId="15" xfId="4" applyNumberFormat="1" applyFont="1" applyFill="1" applyBorder="1" applyAlignment="1" applyProtection="1">
      <alignment vertical="center" wrapText="1"/>
      <protection locked="0"/>
    </xf>
    <xf numFmtId="165" fontId="10" fillId="0" borderId="16" xfId="4" applyNumberFormat="1" applyFont="1" applyFill="1" applyBorder="1" applyAlignment="1" applyProtection="1">
      <alignment vertical="center" wrapText="1"/>
      <protection locked="0"/>
    </xf>
    <xf numFmtId="165" fontId="10" fillId="0" borderId="10" xfId="4" applyNumberFormat="1" applyFont="1" applyFill="1" applyBorder="1" applyAlignment="1" applyProtection="1">
      <alignment vertical="center" wrapText="1"/>
      <protection locked="0"/>
    </xf>
    <xf numFmtId="165" fontId="10" fillId="0" borderId="35" xfId="4" applyNumberFormat="1" applyFont="1" applyFill="1" applyBorder="1" applyAlignment="1" applyProtection="1">
      <alignment vertical="center" wrapText="1"/>
    </xf>
    <xf numFmtId="0" fontId="2" fillId="0" borderId="2" xfId="4" applyFont="1" applyFill="1" applyBorder="1" applyAlignment="1">
      <alignment horizontal="center" vertical="center" wrapText="1"/>
    </xf>
    <xf numFmtId="0" fontId="2" fillId="0" borderId="55" xfId="4" applyFont="1" applyFill="1" applyBorder="1" applyAlignment="1">
      <alignment horizontal="center" vertical="center" wrapText="1"/>
    </xf>
    <xf numFmtId="0" fontId="5" fillId="0" borderId="0" xfId="4" applyFont="1" applyFill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6" fillId="0" borderId="3" xfId="4" applyFont="1" applyFill="1" applyBorder="1" applyAlignment="1">
      <alignment horizontal="center" vertical="center" wrapText="1"/>
    </xf>
    <xf numFmtId="0" fontId="8" fillId="0" borderId="4" xfId="4" applyFont="1" applyFill="1" applyBorder="1" applyAlignment="1" applyProtection="1">
      <alignment horizontal="center" vertical="center"/>
    </xf>
    <xf numFmtId="0" fontId="8" fillId="0" borderId="5" xfId="4" applyFont="1" applyFill="1" applyBorder="1" applyAlignment="1" applyProtection="1">
      <alignment vertical="center" wrapText="1"/>
    </xf>
    <xf numFmtId="165" fontId="8" fillId="0" borderId="5" xfId="4" applyNumberFormat="1" applyFont="1" applyFill="1" applyBorder="1" applyAlignment="1" applyProtection="1">
      <alignment vertical="center"/>
      <protection locked="0"/>
    </xf>
    <xf numFmtId="165" fontId="8" fillId="0" borderId="34" xfId="4" applyNumberFormat="1" applyFont="1" applyFill="1" applyBorder="1" applyAlignment="1" applyProtection="1">
      <alignment vertical="center"/>
      <protection locked="0"/>
    </xf>
    <xf numFmtId="165" fontId="7" fillId="0" borderId="34" xfId="4" applyNumberFormat="1" applyFont="1" applyFill="1" applyBorder="1" applyAlignment="1" applyProtection="1">
      <alignment vertical="center"/>
    </xf>
    <xf numFmtId="165" fontId="7" fillId="0" borderId="6" xfId="4" applyNumberFormat="1" applyFont="1" applyFill="1" applyBorder="1" applyAlignment="1" applyProtection="1">
      <alignment vertical="center"/>
    </xf>
    <xf numFmtId="0" fontId="8" fillId="0" borderId="21" xfId="4" applyFont="1" applyFill="1" applyBorder="1" applyAlignment="1" applyProtection="1">
      <alignment horizontal="center" vertical="center"/>
    </xf>
    <xf numFmtId="0" fontId="8" fillId="0" borderId="22" xfId="4" applyFont="1" applyFill="1" applyBorder="1" applyAlignment="1" applyProtection="1">
      <alignment vertical="center" wrapText="1"/>
    </xf>
    <xf numFmtId="165" fontId="8" fillId="0" borderId="22" xfId="4" applyNumberFormat="1" applyFont="1" applyFill="1" applyBorder="1" applyAlignment="1" applyProtection="1">
      <alignment vertical="center"/>
      <protection locked="0"/>
    </xf>
    <xf numFmtId="165" fontId="8" fillId="0" borderId="58" xfId="4" applyNumberFormat="1" applyFont="1" applyFill="1" applyBorder="1" applyAlignment="1" applyProtection="1">
      <alignment vertical="center"/>
      <protection locked="0"/>
    </xf>
    <xf numFmtId="0" fontId="8" fillId="0" borderId="61" xfId="4" applyFont="1" applyFill="1" applyBorder="1" applyAlignment="1" applyProtection="1">
      <alignment horizontal="center" vertical="center"/>
    </xf>
    <xf numFmtId="0" fontId="8" fillId="0" borderId="40" xfId="4" applyFont="1" applyFill="1" applyBorder="1" applyAlignment="1" applyProtection="1">
      <alignment vertical="center" wrapText="1"/>
    </xf>
    <xf numFmtId="165" fontId="8" fillId="0" borderId="40" xfId="4" applyNumberFormat="1" applyFont="1" applyFill="1" applyBorder="1" applyAlignment="1" applyProtection="1">
      <alignment vertical="center"/>
      <protection locked="0"/>
    </xf>
    <xf numFmtId="165" fontId="8" fillId="0" borderId="66" xfId="4" applyNumberFormat="1" applyFont="1" applyFill="1" applyBorder="1" applyAlignment="1" applyProtection="1">
      <alignment vertical="center"/>
      <protection locked="0"/>
    </xf>
    <xf numFmtId="165" fontId="7" fillId="0" borderId="2" xfId="4" applyNumberFormat="1" applyFont="1" applyFill="1" applyBorder="1" applyAlignment="1" applyProtection="1">
      <alignment vertical="center"/>
    </xf>
    <xf numFmtId="165" fontId="7" fillId="0" borderId="55" xfId="4" applyNumberFormat="1" applyFont="1" applyFill="1" applyBorder="1" applyAlignment="1" applyProtection="1">
      <alignment vertical="center"/>
    </xf>
    <xf numFmtId="165" fontId="7" fillId="0" borderId="3" xfId="4" applyNumberFormat="1" applyFont="1" applyFill="1" applyBorder="1" applyAlignment="1" applyProtection="1">
      <alignment vertical="center"/>
    </xf>
    <xf numFmtId="0" fontId="5" fillId="0" borderId="0" xfId="4" applyFont="1" applyFill="1"/>
    <xf numFmtId="0" fontId="1" fillId="0" borderId="0" xfId="4" applyFill="1" applyProtection="1">
      <protection locked="0"/>
    </xf>
    <xf numFmtId="165" fontId="7" fillId="0" borderId="62" xfId="4" applyNumberFormat="1" applyFont="1" applyFill="1" applyBorder="1" applyAlignment="1" applyProtection="1">
      <alignment vertical="center"/>
    </xf>
    <xf numFmtId="165" fontId="18" fillId="0" borderId="2" xfId="4" applyNumberFormat="1" applyFont="1" applyFill="1" applyBorder="1" applyAlignment="1" applyProtection="1">
      <alignment vertical="center"/>
    </xf>
    <xf numFmtId="0" fontId="64" fillId="0" borderId="0" xfId="4" applyFont="1" applyAlignment="1" applyProtection="1">
      <alignment horizontal="right"/>
    </xf>
    <xf numFmtId="0" fontId="1" fillId="0" borderId="0" xfId="4" applyProtection="1"/>
    <xf numFmtId="0" fontId="66" fillId="0" borderId="0" xfId="4" applyFont="1" applyAlignment="1" applyProtection="1">
      <alignment horizontal="center"/>
    </xf>
    <xf numFmtId="0" fontId="67" fillId="0" borderId="1" xfId="4" applyFont="1" applyBorder="1" applyAlignment="1" applyProtection="1">
      <alignment horizontal="center" vertical="center" wrapText="1"/>
    </xf>
    <xf numFmtId="0" fontId="66" fillId="0" borderId="2" xfId="4" applyFont="1" applyBorder="1" applyAlignment="1" applyProtection="1">
      <alignment horizontal="center" vertical="center" wrapText="1"/>
    </xf>
    <xf numFmtId="0" fontId="66" fillId="0" borderId="3" xfId="4" applyFont="1" applyBorder="1" applyAlignment="1" applyProtection="1">
      <alignment horizontal="center" vertical="center" wrapText="1"/>
    </xf>
    <xf numFmtId="0" fontId="66" fillId="0" borderId="8" xfId="4" applyFont="1" applyBorder="1" applyAlignment="1" applyProtection="1">
      <alignment horizontal="center" vertical="top" wrapText="1"/>
    </xf>
    <xf numFmtId="0" fontId="68" fillId="0" borderId="7" xfId="4" applyFont="1" applyBorder="1" applyAlignment="1" applyProtection="1">
      <alignment horizontal="left" vertical="top" wrapText="1"/>
      <protection locked="0"/>
    </xf>
    <xf numFmtId="9" fontId="68" fillId="0" borderId="7" xfId="16" applyFont="1" applyBorder="1" applyAlignment="1" applyProtection="1">
      <alignment horizontal="center" vertical="center" wrapText="1"/>
      <protection locked="0"/>
    </xf>
    <xf numFmtId="173" fontId="68" fillId="0" borderId="7" xfId="12" applyNumberFormat="1" applyFont="1" applyBorder="1" applyAlignment="1" applyProtection="1">
      <alignment horizontal="center" vertical="center" wrapText="1"/>
      <protection locked="0"/>
    </xf>
    <xf numFmtId="173" fontId="68" fillId="0" borderId="9" xfId="12" applyNumberFormat="1" applyFont="1" applyBorder="1" applyAlignment="1" applyProtection="1">
      <alignment horizontal="center" vertical="top" wrapText="1"/>
      <protection locked="0"/>
    </xf>
    <xf numFmtId="0" fontId="66" fillId="0" borderId="4" xfId="4" applyFont="1" applyBorder="1" applyAlignment="1" applyProtection="1">
      <alignment horizontal="center" vertical="top" wrapText="1"/>
    </xf>
    <xf numFmtId="0" fontId="68" fillId="0" borderId="5" xfId="4" applyFont="1" applyBorder="1" applyAlignment="1" applyProtection="1">
      <alignment horizontal="left" vertical="top" wrapText="1"/>
      <protection locked="0"/>
    </xf>
    <xf numFmtId="9" fontId="68" fillId="0" borderId="5" xfId="16" applyFont="1" applyBorder="1" applyAlignment="1" applyProtection="1">
      <alignment horizontal="center" vertical="center" wrapText="1"/>
      <protection locked="0"/>
    </xf>
    <xf numFmtId="173" fontId="68" fillId="0" borderId="5" xfId="12" applyNumberFormat="1" applyFont="1" applyBorder="1" applyAlignment="1" applyProtection="1">
      <alignment horizontal="center" vertical="center" wrapText="1"/>
      <protection locked="0"/>
    </xf>
    <xf numFmtId="173" fontId="68" fillId="0" borderId="6" xfId="12" applyNumberFormat="1" applyFont="1" applyBorder="1" applyAlignment="1" applyProtection="1">
      <alignment horizontal="center" vertical="top" wrapText="1"/>
      <protection locked="0"/>
    </xf>
    <xf numFmtId="0" fontId="66" fillId="0" borderId="21" xfId="4" applyFont="1" applyBorder="1" applyAlignment="1" applyProtection="1">
      <alignment horizontal="center" vertical="top" wrapText="1"/>
    </xf>
    <xf numFmtId="0" fontId="68" fillId="0" borderId="22" xfId="4" applyFont="1" applyBorder="1" applyAlignment="1" applyProtection="1">
      <alignment horizontal="left" vertical="top" wrapText="1"/>
      <protection locked="0"/>
    </xf>
    <xf numFmtId="9" fontId="68" fillId="0" borderId="22" xfId="16" applyFont="1" applyBorder="1" applyAlignment="1" applyProtection="1">
      <alignment horizontal="center" vertical="center" wrapText="1"/>
      <protection locked="0"/>
    </xf>
    <xf numFmtId="173" fontId="68" fillId="0" borderId="22" xfId="12" applyNumberFormat="1" applyFont="1" applyBorder="1" applyAlignment="1" applyProtection="1">
      <alignment horizontal="center" vertical="center" wrapText="1"/>
      <protection locked="0"/>
    </xf>
    <xf numFmtId="173" fontId="68" fillId="0" borderId="23" xfId="12" applyNumberFormat="1" applyFont="1" applyBorder="1" applyAlignment="1" applyProtection="1">
      <alignment horizontal="center" vertical="top" wrapText="1"/>
      <protection locked="0"/>
    </xf>
    <xf numFmtId="0" fontId="66" fillId="4" borderId="2" xfId="4" applyFont="1" applyFill="1" applyBorder="1" applyAlignment="1" applyProtection="1">
      <alignment horizontal="center" vertical="top" wrapText="1"/>
    </xf>
    <xf numFmtId="173" fontId="68" fillId="0" borderId="2" xfId="12" applyNumberFormat="1" applyFont="1" applyBorder="1" applyAlignment="1" applyProtection="1">
      <alignment horizontal="center" vertical="center" wrapText="1"/>
    </xf>
    <xf numFmtId="173" fontId="68" fillId="0" borderId="3" xfId="12" applyNumberFormat="1" applyFont="1" applyBorder="1" applyAlignment="1" applyProtection="1">
      <alignment horizontal="center" vertical="top" wrapText="1"/>
    </xf>
    <xf numFmtId="165" fontId="69" fillId="0" borderId="0" xfId="4" applyNumberFormat="1" applyFont="1" applyFill="1" applyAlignment="1">
      <alignment horizontal="center" vertical="center" wrapText="1"/>
    </xf>
    <xf numFmtId="165" fontId="69" fillId="0" borderId="0" xfId="4" applyNumberFormat="1" applyFont="1" applyFill="1" applyAlignment="1">
      <alignment vertical="center" wrapText="1"/>
    </xf>
    <xf numFmtId="165" fontId="4" fillId="0" borderId="0" xfId="4" applyNumberFormat="1" applyFont="1" applyFill="1" applyAlignment="1">
      <alignment horizontal="right" vertical="center"/>
    </xf>
    <xf numFmtId="0" fontId="2" fillId="0" borderId="1" xfId="4" applyFont="1" applyFill="1" applyBorder="1" applyAlignment="1">
      <alignment horizontal="center" vertical="center" wrapText="1"/>
    </xf>
    <xf numFmtId="0" fontId="2" fillId="0" borderId="3" xfId="4" applyFont="1" applyFill="1" applyBorder="1" applyAlignment="1">
      <alignment horizontal="center" vertical="center" wrapText="1"/>
    </xf>
    <xf numFmtId="0" fontId="70" fillId="0" borderId="1" xfId="4" applyFont="1" applyFill="1" applyBorder="1" applyAlignment="1">
      <alignment horizontal="center" vertical="center" wrapText="1"/>
    </xf>
    <xf numFmtId="0" fontId="70" fillId="0" borderId="2" xfId="4" applyFont="1" applyFill="1" applyBorder="1" applyAlignment="1">
      <alignment horizontal="center" vertical="center" wrapText="1"/>
    </xf>
    <xf numFmtId="0" fontId="70" fillId="0" borderId="3" xfId="4" applyFont="1" applyFill="1" applyBorder="1" applyAlignment="1">
      <alignment horizontal="center" vertical="center" wrapText="1"/>
    </xf>
    <xf numFmtId="0" fontId="8" fillId="0" borderId="8" xfId="4" applyFont="1" applyFill="1" applyBorder="1" applyAlignment="1" applyProtection="1">
      <alignment horizontal="right" vertical="center" wrapText="1" indent="1"/>
    </xf>
    <xf numFmtId="0" fontId="8" fillId="0" borderId="7" xfId="4" applyFont="1" applyFill="1" applyBorder="1" applyAlignment="1" applyProtection="1">
      <alignment vertical="center" wrapText="1"/>
      <protection locked="0"/>
    </xf>
    <xf numFmtId="165" fontId="8" fillId="0" borderId="7" xfId="4" applyNumberFormat="1" applyFont="1" applyFill="1" applyBorder="1" applyAlignment="1" applyProtection="1">
      <alignment horizontal="right" vertical="center" wrapText="1" indent="2"/>
      <protection locked="0"/>
    </xf>
    <xf numFmtId="165" fontId="8" fillId="0" borderId="9" xfId="4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0" xfId="4" applyFill="1" applyAlignment="1">
      <alignment vertical="center" wrapText="1"/>
    </xf>
    <xf numFmtId="0" fontId="8" fillId="0" borderId="4" xfId="4" applyFont="1" applyFill="1" applyBorder="1" applyAlignment="1" applyProtection="1">
      <alignment horizontal="right" vertical="center" wrapText="1" indent="1"/>
    </xf>
    <xf numFmtId="0" fontId="8" fillId="0" borderId="5" xfId="4" applyFont="1" applyFill="1" applyBorder="1" applyAlignment="1" applyProtection="1">
      <alignment vertical="center" wrapText="1"/>
      <protection locked="0"/>
    </xf>
    <xf numFmtId="165" fontId="8" fillId="0" borderId="5" xfId="4" applyNumberFormat="1" applyFont="1" applyFill="1" applyBorder="1" applyAlignment="1" applyProtection="1">
      <alignment horizontal="right" vertical="center" wrapText="1" indent="2"/>
      <protection locked="0"/>
    </xf>
    <xf numFmtId="165" fontId="8" fillId="0" borderId="6" xfId="4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4" xfId="4" applyFont="1" applyFill="1" applyBorder="1" applyAlignment="1">
      <alignment horizontal="right" vertical="center" wrapText="1" indent="1"/>
    </xf>
    <xf numFmtId="0" fontId="1" fillId="0" borderId="0" xfId="4" applyFill="1" applyAlignment="1" applyProtection="1">
      <alignment vertical="center" wrapText="1"/>
      <protection locked="0"/>
    </xf>
    <xf numFmtId="0" fontId="8" fillId="0" borderId="61" xfId="4" applyFont="1" applyFill="1" applyBorder="1" applyAlignment="1">
      <alignment horizontal="right" vertical="center" wrapText="1" indent="1"/>
    </xf>
    <xf numFmtId="0" fontId="8" fillId="0" borderId="40" xfId="4" applyFont="1" applyFill="1" applyBorder="1" applyAlignment="1" applyProtection="1">
      <alignment vertical="center" wrapText="1"/>
      <protection locked="0"/>
    </xf>
    <xf numFmtId="165" fontId="8" fillId="0" borderId="40" xfId="4" applyNumberFormat="1" applyFont="1" applyFill="1" applyBorder="1" applyAlignment="1" applyProtection="1">
      <alignment horizontal="right" vertical="center" wrapText="1" indent="2"/>
      <protection locked="0"/>
    </xf>
    <xf numFmtId="165" fontId="8" fillId="0" borderId="62" xfId="4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24" xfId="4" applyFont="1" applyFill="1" applyBorder="1" applyAlignment="1">
      <alignment horizontal="right" vertical="center" wrapText="1" indent="1"/>
    </xf>
    <xf numFmtId="0" fontId="7" fillId="0" borderId="11" xfId="4" applyFont="1" applyFill="1" applyBorder="1" applyAlignment="1">
      <alignment vertical="center" wrapText="1"/>
    </xf>
    <xf numFmtId="165" fontId="7" fillId="0" borderId="11" xfId="4" applyNumberFormat="1" applyFont="1" applyFill="1" applyBorder="1" applyAlignment="1">
      <alignment horizontal="right" vertical="center" wrapText="1" indent="2"/>
    </xf>
    <xf numFmtId="165" fontId="7" fillId="0" borderId="69" xfId="4" applyNumberFormat="1" applyFont="1" applyFill="1" applyBorder="1" applyAlignment="1">
      <alignment horizontal="right" vertical="center" wrapText="1" indent="2"/>
    </xf>
    <xf numFmtId="0" fontId="1" fillId="0" borderId="0" xfId="4" applyFill="1" applyAlignment="1">
      <alignment horizontal="right" vertical="center" wrapText="1"/>
    </xf>
    <xf numFmtId="0" fontId="1" fillId="0" borderId="0" xfId="4" applyFill="1" applyAlignment="1">
      <alignment horizontal="center" vertical="center" wrapText="1"/>
    </xf>
    <xf numFmtId="165" fontId="14" fillId="0" borderId="0" xfId="6" applyNumberFormat="1" applyFont="1" applyFill="1" applyProtection="1"/>
    <xf numFmtId="173" fontId="14" fillId="0" borderId="0" xfId="17" applyNumberFormat="1" applyFont="1" applyFill="1" applyProtection="1"/>
    <xf numFmtId="165" fontId="9" fillId="0" borderId="0" xfId="6" applyNumberFormat="1" applyFill="1" applyProtection="1"/>
    <xf numFmtId="165" fontId="13" fillId="0" borderId="17" xfId="6" applyNumberFormat="1" applyFont="1" applyFill="1" applyBorder="1" applyAlignment="1" applyProtection="1">
      <alignment horizontal="left" vertical="center"/>
    </xf>
    <xf numFmtId="165" fontId="3" fillId="0" borderId="0" xfId="6" applyNumberFormat="1" applyFont="1" applyFill="1" applyBorder="1" applyAlignment="1" applyProtection="1">
      <alignment horizontal="center" vertical="center"/>
    </xf>
    <xf numFmtId="165" fontId="13" fillId="0" borderId="17" xfId="6" applyNumberFormat="1" applyFont="1" applyFill="1" applyBorder="1" applyAlignment="1" applyProtection="1">
      <alignment horizontal="left"/>
    </xf>
    <xf numFmtId="0" fontId="17" fillId="0" borderId="0" xfId="6" applyFont="1" applyFill="1" applyAlignment="1" applyProtection="1">
      <alignment horizontal="center"/>
    </xf>
    <xf numFmtId="165" fontId="18" fillId="0" borderId="47" xfId="4" applyNumberFormat="1" applyFont="1" applyFill="1" applyBorder="1" applyAlignment="1" applyProtection="1">
      <alignment horizontal="center" vertical="center" wrapText="1"/>
    </xf>
    <xf numFmtId="165" fontId="18" fillId="0" borderId="49" xfId="4" applyNumberFormat="1" applyFont="1" applyFill="1" applyBorder="1" applyAlignment="1" applyProtection="1">
      <alignment horizontal="center" vertical="center" wrapText="1"/>
    </xf>
    <xf numFmtId="165" fontId="18" fillId="0" borderId="48" xfId="4" applyNumberFormat="1" applyFont="1" applyFill="1" applyBorder="1" applyAlignment="1" applyProtection="1">
      <alignment horizontal="center" vertical="center" wrapText="1"/>
    </xf>
    <xf numFmtId="165" fontId="18" fillId="0" borderId="38" xfId="4" applyNumberFormat="1" applyFont="1" applyFill="1" applyBorder="1" applyAlignment="1" applyProtection="1">
      <alignment horizontal="center" vertical="center" wrapText="1"/>
    </xf>
    <xf numFmtId="165" fontId="3" fillId="0" borderId="0" xfId="4" applyNumberFormat="1" applyFont="1" applyFill="1" applyAlignment="1" applyProtection="1">
      <alignment horizontal="center" vertical="center" wrapText="1"/>
    </xf>
    <xf numFmtId="165" fontId="21" fillId="0" borderId="37" xfId="4" applyNumberFormat="1" applyFont="1" applyFill="1" applyBorder="1" applyAlignment="1" applyProtection="1">
      <alignment horizontal="center" vertical="center" wrapText="1"/>
    </xf>
    <xf numFmtId="0" fontId="35" fillId="0" borderId="0" xfId="11" applyFont="1" applyFill="1" applyAlignment="1" applyProtection="1">
      <alignment horizontal="center"/>
      <protection locked="0"/>
    </xf>
    <xf numFmtId="0" fontId="3" fillId="0" borderId="0" xfId="11" applyFont="1" applyFill="1" applyAlignment="1">
      <alignment horizontal="center" wrapText="1"/>
    </xf>
    <xf numFmtId="0" fontId="3" fillId="0" borderId="0" xfId="11" applyFont="1" applyFill="1" applyAlignment="1">
      <alignment horizontal="center"/>
    </xf>
    <xf numFmtId="0" fontId="3" fillId="0" borderId="50" xfId="11" applyFont="1" applyFill="1" applyBorder="1" applyAlignment="1">
      <alignment horizontal="center" vertical="center"/>
    </xf>
    <xf numFmtId="0" fontId="3" fillId="0" borderId="12" xfId="11" applyFont="1" applyFill="1" applyBorder="1" applyAlignment="1">
      <alignment horizontal="center" vertical="center"/>
    </xf>
    <xf numFmtId="0" fontId="3" fillId="0" borderId="60" xfId="11" applyFont="1" applyFill="1" applyBorder="1" applyAlignment="1">
      <alignment horizontal="center" vertical="center"/>
    </xf>
    <xf numFmtId="0" fontId="44" fillId="0" borderId="0" xfId="4" applyFont="1" applyFill="1" applyAlignment="1" applyProtection="1">
      <alignment horizontal="center" vertical="top" wrapText="1"/>
      <protection locked="0"/>
    </xf>
    <xf numFmtId="0" fontId="49" fillId="0" borderId="0" xfId="14" applyFont="1" applyFill="1" applyAlignment="1" applyProtection="1">
      <alignment horizontal="left"/>
    </xf>
    <xf numFmtId="0" fontId="50" fillId="0" borderId="0" xfId="14" applyFont="1" applyFill="1" applyAlignment="1" applyProtection="1">
      <alignment horizontal="center" vertical="center" wrapText="1"/>
    </xf>
    <xf numFmtId="0" fontId="50" fillId="0" borderId="0" xfId="14" applyFont="1" applyFill="1" applyAlignment="1" applyProtection="1">
      <alignment horizontal="center" vertical="center"/>
    </xf>
    <xf numFmtId="0" fontId="53" fillId="0" borderId="18" xfId="14" applyFont="1" applyFill="1" applyBorder="1" applyAlignment="1" applyProtection="1">
      <alignment horizontal="center" vertical="center" wrapText="1"/>
    </xf>
    <xf numFmtId="0" fontId="53" fillId="0" borderId="15" xfId="14" applyFont="1" applyFill="1" applyBorder="1" applyAlignment="1" applyProtection="1">
      <alignment horizontal="center" vertical="center" wrapText="1"/>
    </xf>
    <xf numFmtId="0" fontId="53" fillId="0" borderId="8" xfId="14" applyFont="1" applyFill="1" applyBorder="1" applyAlignment="1" applyProtection="1">
      <alignment horizontal="center" vertical="center" wrapText="1"/>
    </xf>
    <xf numFmtId="0" fontId="54" fillId="0" borderId="19" xfId="15" applyFont="1" applyFill="1" applyBorder="1" applyAlignment="1" applyProtection="1">
      <alignment horizontal="center" vertical="center" textRotation="90"/>
    </xf>
    <xf numFmtId="0" fontId="54" fillId="0" borderId="16" xfId="15" applyFont="1" applyFill="1" applyBorder="1" applyAlignment="1" applyProtection="1">
      <alignment horizontal="center" vertical="center" textRotation="90"/>
    </xf>
    <xf numFmtId="0" fontId="54" fillId="0" borderId="7" xfId="15" applyFont="1" applyFill="1" applyBorder="1" applyAlignment="1" applyProtection="1">
      <alignment horizontal="center" vertical="center" textRotation="90"/>
    </xf>
    <xf numFmtId="0" fontId="52" fillId="0" borderId="26" xfId="14" applyFont="1" applyFill="1" applyBorder="1" applyAlignment="1" applyProtection="1">
      <alignment horizontal="center" vertical="center" wrapText="1"/>
    </xf>
    <xf numFmtId="0" fontId="52" fillId="0" borderId="5" xfId="14" applyFont="1" applyFill="1" applyBorder="1" applyAlignment="1" applyProtection="1">
      <alignment horizontal="center" vertical="center" wrapText="1"/>
    </xf>
    <xf numFmtId="0" fontId="52" fillId="0" borderId="5" xfId="14" applyFont="1" applyFill="1" applyBorder="1" applyAlignment="1" applyProtection="1">
      <alignment horizontal="center" wrapText="1"/>
    </xf>
    <xf numFmtId="0" fontId="49" fillId="0" borderId="0" xfId="14" applyFont="1" applyFill="1" applyAlignment="1" applyProtection="1">
      <alignment horizontal="center"/>
    </xf>
    <xf numFmtId="0" fontId="19" fillId="0" borderId="0" xfId="15" applyFont="1" applyFill="1" applyAlignment="1" applyProtection="1">
      <alignment horizontal="center" vertical="center" wrapText="1"/>
    </xf>
    <xf numFmtId="0" fontId="17" fillId="0" borderId="0" xfId="15" applyFont="1" applyFill="1" applyAlignment="1" applyProtection="1">
      <alignment horizontal="center" vertical="center" wrapText="1"/>
    </xf>
    <xf numFmtId="0" fontId="17" fillId="0" borderId="25" xfId="15" applyFont="1" applyFill="1" applyBorder="1" applyAlignment="1" applyProtection="1">
      <alignment horizontal="center" vertical="center" wrapText="1"/>
    </xf>
    <xf numFmtId="0" fontId="17" fillId="0" borderId="4" xfId="15" applyFont="1" applyFill="1" applyBorder="1" applyAlignment="1" applyProtection="1">
      <alignment horizontal="center" vertical="center" wrapText="1"/>
    </xf>
    <xf numFmtId="0" fontId="54" fillId="0" borderId="26" xfId="15" applyFont="1" applyFill="1" applyBorder="1" applyAlignment="1" applyProtection="1">
      <alignment horizontal="center" vertical="center" textRotation="90"/>
    </xf>
    <xf numFmtId="0" fontId="54" fillId="0" borderId="5" xfId="15" applyFont="1" applyFill="1" applyBorder="1" applyAlignment="1" applyProtection="1">
      <alignment horizontal="center" vertical="center" textRotation="90"/>
    </xf>
    <xf numFmtId="0" fontId="4" fillId="0" borderId="27" xfId="15" applyFont="1" applyFill="1" applyBorder="1" applyAlignment="1" applyProtection="1">
      <alignment horizontal="center" vertical="center" wrapText="1"/>
    </xf>
    <xf numFmtId="0" fontId="4" fillId="0" borderId="6" xfId="15" applyFont="1" applyFill="1" applyBorder="1" applyAlignment="1" applyProtection="1">
      <alignment horizontal="center" vertical="center"/>
    </xf>
    <xf numFmtId="0" fontId="50" fillId="0" borderId="0" xfId="14" applyFont="1" applyFill="1" applyAlignment="1">
      <alignment horizontal="center" vertical="center" wrapText="1"/>
    </xf>
    <xf numFmtId="0" fontId="50" fillId="0" borderId="0" xfId="14" applyFont="1" applyFill="1" applyAlignment="1">
      <alignment horizontal="center" vertical="center"/>
    </xf>
    <xf numFmtId="0" fontId="12" fillId="0" borderId="50" xfId="14" applyFont="1" applyFill="1" applyBorder="1" applyAlignment="1">
      <alignment horizontal="left"/>
    </xf>
    <xf numFmtId="0" fontId="12" fillId="0" borderId="13" xfId="14" applyFont="1" applyFill="1" applyBorder="1" applyAlignment="1">
      <alignment horizontal="left"/>
    </xf>
    <xf numFmtId="3" fontId="49" fillId="0" borderId="0" xfId="14" applyNumberFormat="1" applyFont="1" applyFill="1" applyAlignment="1">
      <alignment horizontal="center"/>
    </xf>
    <xf numFmtId="165" fontId="2" fillId="0" borderId="50" xfId="4" applyNumberFormat="1" applyFont="1" applyFill="1" applyBorder="1" applyAlignment="1" applyProtection="1">
      <alignment horizontal="left" vertical="center" wrapText="1" indent="2"/>
    </xf>
    <xf numFmtId="165" fontId="2" fillId="0" borderId="12" xfId="4" applyNumberFormat="1" applyFont="1" applyFill="1" applyBorder="1" applyAlignment="1" applyProtection="1">
      <alignment horizontal="left" vertical="center" wrapText="1" indent="2"/>
    </xf>
    <xf numFmtId="165" fontId="17" fillId="0" borderId="0" xfId="4" applyNumberFormat="1" applyFont="1" applyFill="1" applyAlignment="1" applyProtection="1">
      <alignment horizontal="center" vertical="center" wrapText="1"/>
    </xf>
    <xf numFmtId="165" fontId="2" fillId="0" borderId="47" xfId="4" applyNumberFormat="1" applyFont="1" applyFill="1" applyBorder="1" applyAlignment="1" applyProtection="1">
      <alignment horizontal="center" vertical="center" wrapText="1"/>
    </xf>
    <xf numFmtId="165" fontId="2" fillId="0" borderId="49" xfId="4" applyNumberFormat="1" applyFont="1" applyFill="1" applyBorder="1" applyAlignment="1" applyProtection="1">
      <alignment horizontal="center" vertical="center" wrapText="1"/>
    </xf>
    <xf numFmtId="165" fontId="2" fillId="0" borderId="47" xfId="4" applyNumberFormat="1" applyFont="1" applyFill="1" applyBorder="1" applyAlignment="1" applyProtection="1">
      <alignment horizontal="center" vertical="center"/>
    </xf>
    <xf numFmtId="165" fontId="2" fillId="0" borderId="49" xfId="4" applyNumberFormat="1" applyFont="1" applyFill="1" applyBorder="1" applyAlignment="1" applyProtection="1">
      <alignment horizontal="center" vertical="center"/>
    </xf>
    <xf numFmtId="165" fontId="2" fillId="0" borderId="64" xfId="4" applyNumberFormat="1" applyFont="1" applyFill="1" applyBorder="1" applyAlignment="1" applyProtection="1">
      <alignment horizontal="center" vertical="center"/>
    </xf>
    <xf numFmtId="165" fontId="2" fillId="0" borderId="65" xfId="4" applyNumberFormat="1" applyFont="1" applyFill="1" applyBorder="1" applyAlignment="1" applyProtection="1">
      <alignment horizontal="center" vertical="center"/>
    </xf>
    <xf numFmtId="165" fontId="2" fillId="0" borderId="52" xfId="4" applyNumberFormat="1" applyFont="1" applyFill="1" applyBorder="1" applyAlignment="1" applyProtection="1">
      <alignment horizontal="center" vertical="center"/>
    </xf>
    <xf numFmtId="0" fontId="17" fillId="0" borderId="0" xfId="4" applyFont="1" applyFill="1" applyAlignment="1">
      <alignment horizontal="center" vertical="center" wrapText="1"/>
    </xf>
    <xf numFmtId="0" fontId="17" fillId="0" borderId="0" xfId="4" applyFont="1" applyFill="1" applyAlignment="1">
      <alignment horizontal="center" vertical="center"/>
    </xf>
    <xf numFmtId="0" fontId="63" fillId="0" borderId="17" xfId="4" applyFont="1" applyFill="1" applyBorder="1" applyAlignment="1">
      <alignment horizontal="right"/>
    </xf>
    <xf numFmtId="0" fontId="2" fillId="0" borderId="67" xfId="4" applyFont="1" applyFill="1" applyBorder="1" applyAlignment="1">
      <alignment horizontal="center" vertical="center" wrapText="1"/>
    </xf>
    <xf numFmtId="0" fontId="2" fillId="0" borderId="68" xfId="4" applyFont="1" applyFill="1" applyBorder="1" applyAlignment="1">
      <alignment horizontal="center" vertical="center" wrapText="1"/>
    </xf>
    <xf numFmtId="0" fontId="2" fillId="0" borderId="19" xfId="4" applyFont="1" applyFill="1" applyBorder="1" applyAlignment="1">
      <alignment horizontal="center" vertical="center" wrapText="1"/>
    </xf>
    <xf numFmtId="0" fontId="2" fillId="0" borderId="11" xfId="4" applyFont="1" applyFill="1" applyBorder="1" applyAlignment="1">
      <alignment horizontal="center" vertical="center" wrapText="1"/>
    </xf>
    <xf numFmtId="0" fontId="2" fillId="0" borderId="37" xfId="4" applyFont="1" applyFill="1" applyBorder="1" applyAlignment="1">
      <alignment horizontal="center" vertical="center" wrapText="1"/>
    </xf>
    <xf numFmtId="0" fontId="2" fillId="0" borderId="17" xfId="4" applyFont="1" applyFill="1" applyBorder="1" applyAlignment="1">
      <alignment horizontal="center" vertical="center" wrapText="1"/>
    </xf>
    <xf numFmtId="0" fontId="18" fillId="0" borderId="55" xfId="4" applyFont="1" applyFill="1" applyBorder="1" applyAlignment="1">
      <alignment horizontal="center"/>
    </xf>
    <xf numFmtId="0" fontId="18" fillId="0" borderId="60" xfId="4" applyFont="1" applyFill="1" applyBorder="1" applyAlignment="1">
      <alignment horizontal="center"/>
    </xf>
    <xf numFmtId="0" fontId="2" fillId="0" borderId="20" xfId="4" applyFont="1" applyFill="1" applyBorder="1" applyAlignment="1">
      <alignment horizontal="center" vertical="center" wrapText="1"/>
    </xf>
    <xf numFmtId="0" fontId="2" fillId="0" borderId="69" xfId="4" applyFont="1" applyFill="1" applyBorder="1" applyAlignment="1">
      <alignment horizontal="center" vertical="center" wrapText="1"/>
    </xf>
    <xf numFmtId="0" fontId="2" fillId="0" borderId="67" xfId="4" applyFont="1" applyFill="1" applyBorder="1" applyAlignment="1">
      <alignment horizontal="left" vertical="center" wrapText="1"/>
    </xf>
    <xf numFmtId="0" fontId="2" fillId="0" borderId="37" xfId="4" applyFont="1" applyFill="1" applyBorder="1" applyAlignment="1">
      <alignment horizontal="left" vertical="center" wrapText="1"/>
    </xf>
    <xf numFmtId="0" fontId="2" fillId="0" borderId="70" xfId="4" applyFont="1" applyFill="1" applyBorder="1" applyAlignment="1">
      <alignment horizontal="left" vertical="center" wrapText="1"/>
    </xf>
    <xf numFmtId="0" fontId="7" fillId="0" borderId="50" xfId="4" applyFont="1" applyFill="1" applyBorder="1" applyAlignment="1" applyProtection="1">
      <alignment horizontal="left" vertical="center"/>
    </xf>
    <xf numFmtId="0" fontId="7" fillId="0" borderId="13" xfId="4" applyFont="1" applyFill="1" applyBorder="1" applyAlignment="1" applyProtection="1">
      <alignment horizontal="left" vertical="center"/>
    </xf>
    <xf numFmtId="0" fontId="2" fillId="0" borderId="67" xfId="4" applyFont="1" applyFill="1" applyBorder="1" applyAlignment="1" applyProtection="1">
      <alignment horizontal="left" vertical="center" wrapText="1"/>
    </xf>
    <xf numFmtId="0" fontId="2" fillId="0" borderId="37" xfId="4" applyFont="1" applyFill="1" applyBorder="1" applyAlignment="1" applyProtection="1">
      <alignment horizontal="left" vertical="center" wrapText="1"/>
    </xf>
    <xf numFmtId="0" fontId="2" fillId="0" borderId="70" xfId="4" applyFont="1" applyFill="1" applyBorder="1" applyAlignment="1" applyProtection="1">
      <alignment horizontal="left" vertical="center" wrapText="1"/>
    </xf>
    <xf numFmtId="0" fontId="19" fillId="0" borderId="50" xfId="4" applyFont="1" applyFill="1" applyBorder="1" applyAlignment="1" applyProtection="1">
      <alignment horizontal="left" vertical="center"/>
    </xf>
    <xf numFmtId="0" fontId="19" fillId="0" borderId="13" xfId="4" applyFont="1" applyFill="1" applyBorder="1" applyAlignment="1" applyProtection="1">
      <alignment horizontal="left" vertical="center"/>
    </xf>
    <xf numFmtId="0" fontId="65" fillId="0" borderId="0" xfId="4" applyFont="1" applyAlignment="1" applyProtection="1">
      <alignment horizontal="center" vertical="center" wrapText="1"/>
      <protection locked="0"/>
    </xf>
    <xf numFmtId="0" fontId="66" fillId="0" borderId="1" xfId="4" applyFont="1" applyBorder="1" applyAlignment="1" applyProtection="1">
      <alignment wrapText="1"/>
    </xf>
    <xf numFmtId="0" fontId="66" fillId="0" borderId="2" xfId="4" applyFont="1" applyBorder="1" applyAlignment="1" applyProtection="1">
      <alignment wrapText="1"/>
    </xf>
    <xf numFmtId="0" fontId="8" fillId="0" borderId="37" xfId="4" applyFont="1" applyFill="1" applyBorder="1" applyAlignment="1">
      <alignment horizontal="justify" vertical="center" wrapText="1"/>
    </xf>
    <xf numFmtId="0" fontId="27" fillId="2" borderId="0" xfId="9" applyFont="1" applyFill="1" applyAlignment="1">
      <alignment horizontal="center" vertical="top" wrapText="1"/>
    </xf>
    <xf numFmtId="0" fontId="24" fillId="0" borderId="0" xfId="9"/>
  </cellXfs>
  <cellStyles count="18">
    <cellStyle name="Ezres" xfId="17" builtinId="3"/>
    <cellStyle name="Ezres 2" xfId="1"/>
    <cellStyle name="Ezres 2 2" xfId="12"/>
    <cellStyle name="Ezres 3" xfId="2"/>
    <cellStyle name="Ezres 4" xfId="3"/>
    <cellStyle name="Hiperhivatkozás" xfId="7"/>
    <cellStyle name="Már látott hiperhivatkozás" xfId="8"/>
    <cellStyle name="Normál" xfId="0" builtinId="0"/>
    <cellStyle name="Normál 2" xfId="4"/>
    <cellStyle name="Normál 3" xfId="5"/>
    <cellStyle name="Normál 3 2" xfId="10"/>
    <cellStyle name="Normál 4" xfId="9"/>
    <cellStyle name="Normál 5" xfId="13"/>
    <cellStyle name="Normál_KVRENMUNKA" xfId="6"/>
    <cellStyle name="Normál_minta" xfId="11"/>
    <cellStyle name="Normál_VAGYONK" xfId="15"/>
    <cellStyle name="Normál_VAGYONKIM" xfId="14"/>
    <cellStyle name="Százalék 2" xfId="16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rike/AppData/Local/Microsoft/Windows/Temporary%20Internet%20Files/Content.Outlook/847S03MC/Z&#225;rsz&#225;mad&#225;s%20el&#337;zetes%20V&#214;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umok\SkyDrive\Dokumentumok\Munkahelyi%20dokumentumok\Analitika,%20NYOMTATV&#193;NY\ERVIK%20CD\2017\szabaly\ZARSZ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umok\SkyDrive\Dokumentumok\Munkahelyi%20dokumentumok\Analitika,%20NYOMTATV&#193;NY\ERVIK%20CD\2017\Terv_Z&#225;rsz_CD_TKT\szabaly\ZARSZ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PMINFO."/>
      <sheetName val="2.PMINFO"/>
      <sheetName val="16A.m (2)"/>
      <sheetName val="16B.m (2)"/>
      <sheetName val="01"/>
      <sheetName val="02"/>
      <sheetName val="03"/>
      <sheetName val="04"/>
    </sheetNames>
    <sheetDataSet>
      <sheetData sheetId="0">
        <row r="12">
          <cell r="E12">
            <v>164413067</v>
          </cell>
          <cell r="F12">
            <v>166608841</v>
          </cell>
        </row>
        <row r="13">
          <cell r="E13">
            <v>0</v>
          </cell>
          <cell r="F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164413067</v>
          </cell>
          <cell r="F17">
            <v>166608841</v>
          </cell>
        </row>
        <row r="18">
          <cell r="E18">
            <v>0</v>
          </cell>
          <cell r="F18">
            <v>0</v>
          </cell>
        </row>
        <row r="32">
          <cell r="E32">
            <v>106129363</v>
          </cell>
          <cell r="F32">
            <v>105933440</v>
          </cell>
        </row>
        <row r="33">
          <cell r="E33">
            <v>0</v>
          </cell>
          <cell r="F33">
            <v>0</v>
          </cell>
        </row>
        <row r="34">
          <cell r="E34">
            <v>61066000</v>
          </cell>
          <cell r="F34">
            <v>60552985</v>
          </cell>
        </row>
        <row r="35">
          <cell r="E35">
            <v>119000</v>
          </cell>
          <cell r="F35">
            <v>43035</v>
          </cell>
        </row>
        <row r="36">
          <cell r="E36">
            <v>0</v>
          </cell>
          <cell r="F36">
            <v>0</v>
          </cell>
        </row>
        <row r="37">
          <cell r="E37">
            <v>40439363</v>
          </cell>
          <cell r="F37">
            <v>41373809</v>
          </cell>
        </row>
        <row r="38">
          <cell r="E38">
            <v>3725000</v>
          </cell>
          <cell r="F38">
            <v>3650871</v>
          </cell>
        </row>
        <row r="39">
          <cell r="E39">
            <v>780000</v>
          </cell>
          <cell r="F39">
            <v>304000</v>
          </cell>
        </row>
        <row r="40">
          <cell r="E40">
            <v>0</v>
          </cell>
          <cell r="F40">
            <v>3740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94">
          <cell r="E94">
            <v>147734132</v>
          </cell>
          <cell r="F94">
            <v>136752317</v>
          </cell>
        </row>
        <row r="95">
          <cell r="E95">
            <v>36086767</v>
          </cell>
          <cell r="F95">
            <v>33762411</v>
          </cell>
        </row>
        <row r="96">
          <cell r="E96">
            <v>64397461</v>
          </cell>
          <cell r="F96">
            <v>61400500</v>
          </cell>
        </row>
        <row r="97">
          <cell r="E97">
            <v>0</v>
          </cell>
          <cell r="F97">
            <v>0</v>
          </cell>
        </row>
        <row r="98">
          <cell r="E98">
            <v>32104000</v>
          </cell>
          <cell r="F98">
            <v>31889710</v>
          </cell>
        </row>
        <row r="104">
          <cell r="E104">
            <v>2799592</v>
          </cell>
          <cell r="F104">
            <v>1663780</v>
          </cell>
        </row>
        <row r="106">
          <cell r="E106">
            <v>0</v>
          </cell>
          <cell r="F106">
            <v>0</v>
          </cell>
        </row>
        <row r="108">
          <cell r="E108">
            <v>0</v>
          </cell>
          <cell r="F10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sz. mell."/>
      <sheetName val="2.1.sz.mell  "/>
      <sheetName val="2.2.sz.mell  "/>
      <sheetName val="3.sz.mell."/>
      <sheetName val="4. sz. mell. "/>
      <sheetName val="5. sz. mell"/>
      <sheetName val="6.1. sz. mell"/>
      <sheetName val="7. sz. mell"/>
      <sheetName val="1. sz tájékoztató t."/>
      <sheetName val="2. sz tájékoztató t"/>
      <sheetName val="3. tájékoztató tábla"/>
      <sheetName val="4.1. tájékoztató tábla"/>
      <sheetName val="4.2. tájékoztató tábla"/>
      <sheetName val="4.3. tájékoztató tábla"/>
      <sheetName val="4.4. tájékoztató tábla"/>
      <sheetName val="5. tájékoztató tábla"/>
      <sheetName val="6. tájékoztató tábla"/>
      <sheetName val="Munka1"/>
    </sheetNames>
    <sheetDataSet>
      <sheetData sheetId="0">
        <row r="3">
          <cell r="C3" t="str">
            <v xml:space="preserve">2016. évi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E2" t="str">
            <v>Forintban!</v>
          </cell>
        </row>
      </sheetData>
      <sheetData sheetId="9">
        <row r="2">
          <cell r="J2" t="str">
            <v>Forintban!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1.sz.mell  "/>
      <sheetName val="2.2.sz.mell  "/>
      <sheetName val="3. sz. mell"/>
      <sheetName val="4.sz.mell "/>
      <sheetName val="5.sz.mell"/>
      <sheetName val="6. sz. mell"/>
      <sheetName val="7.1. sz. mell"/>
      <sheetName val="8. sz. mell"/>
      <sheetName val="9.sz.mell"/>
      <sheetName val="1. tájékoztató tábla"/>
      <sheetName val="2. tájékoztató tábla"/>
      <sheetName val="3. tájékoztató tábla"/>
      <sheetName val="4. tájékoztató tábla"/>
      <sheetName val="5.1. tájékoztató tábla"/>
      <sheetName val="5.2. tájékoztató tábla"/>
      <sheetName val="5.3. tájékoztató tábla"/>
      <sheetName val="5.4. tájékoztató tábla"/>
      <sheetName val="6. tájékoztató tábla"/>
      <sheetName val="7. tájékoztató táb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J1" t="str">
            <v>Forintban!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2"/>
  <sheetViews>
    <sheetView view="pageBreakPreview" topLeftCell="A107" zoomScale="130" zoomScaleNormal="100" zoomScaleSheetLayoutView="130" workbookViewId="0">
      <selection activeCell="D14" sqref="D14"/>
    </sheetView>
  </sheetViews>
  <sheetFormatPr defaultColWidth="9.125" defaultRowHeight="15.75"/>
  <cols>
    <col min="1" max="2" width="8.125" style="72" customWidth="1"/>
    <col min="3" max="3" width="65.875" style="72" customWidth="1"/>
    <col min="4" max="6" width="13.125" style="73" customWidth="1"/>
    <col min="7" max="7" width="9.25" style="192" customWidth="1"/>
    <col min="8" max="16384" width="9.125" style="15"/>
  </cols>
  <sheetData>
    <row r="1" spans="1:7" ht="15.95" customHeight="1">
      <c r="A1" s="530" t="s">
        <v>0</v>
      </c>
      <c r="B1" s="530"/>
      <c r="C1" s="530"/>
      <c r="D1" s="530"/>
      <c r="E1" s="156"/>
      <c r="F1" s="156"/>
      <c r="G1" s="167"/>
    </row>
    <row r="2" spans="1:7" ht="15.95" customHeight="1" thickBot="1">
      <c r="A2" s="529" t="s">
        <v>1</v>
      </c>
      <c r="B2" s="529"/>
      <c r="C2" s="529"/>
      <c r="D2" s="16"/>
      <c r="E2" s="16"/>
      <c r="F2" s="16"/>
      <c r="G2" s="168" t="s">
        <v>553</v>
      </c>
    </row>
    <row r="3" spans="1:7" ht="38.1" customHeight="1" thickBot="1">
      <c r="A3" s="17" t="s">
        <v>2</v>
      </c>
      <c r="B3" s="133" t="s">
        <v>238</v>
      </c>
      <c r="C3" s="18" t="s">
        <v>3</v>
      </c>
      <c r="D3" s="19" t="s">
        <v>554</v>
      </c>
      <c r="E3" s="19" t="s">
        <v>579</v>
      </c>
      <c r="F3" s="19" t="s">
        <v>580</v>
      </c>
      <c r="G3" s="169" t="s">
        <v>1350</v>
      </c>
    </row>
    <row r="4" spans="1:7" s="23" customFormat="1" ht="12" customHeight="1" thickBot="1">
      <c r="A4" s="20">
        <v>1</v>
      </c>
      <c r="B4" s="20">
        <v>2</v>
      </c>
      <c r="C4" s="21">
        <v>2</v>
      </c>
      <c r="D4" s="22">
        <v>3</v>
      </c>
      <c r="E4" s="22">
        <v>3</v>
      </c>
      <c r="F4" s="22">
        <v>3</v>
      </c>
      <c r="G4" s="170"/>
    </row>
    <row r="5" spans="1:7" s="26" customFormat="1" ht="12" customHeight="1" thickBot="1">
      <c r="A5" s="24" t="s">
        <v>4</v>
      </c>
      <c r="B5" s="136" t="s">
        <v>264</v>
      </c>
      <c r="C5" s="25" t="s">
        <v>1351</v>
      </c>
      <c r="D5" s="11">
        <f>+D6+D7+D8+D9+D10+D11</f>
        <v>0</v>
      </c>
      <c r="E5" s="11">
        <f t="shared" ref="E5:F5" si="0">+E6+E7+E8+E9+E10+E11</f>
        <v>0</v>
      </c>
      <c r="F5" s="11">
        <f t="shared" si="0"/>
        <v>0</v>
      </c>
      <c r="G5" s="171"/>
    </row>
    <row r="6" spans="1:7" s="26" customFormat="1" ht="12" hidden="1" customHeight="1">
      <c r="A6" s="27" t="s">
        <v>5</v>
      </c>
      <c r="B6" s="137" t="s">
        <v>265</v>
      </c>
      <c r="C6" s="28" t="s">
        <v>6</v>
      </c>
      <c r="D6" s="29">
        <f>'02'!C4</f>
        <v>0</v>
      </c>
      <c r="E6" s="29">
        <f>'02'!D4</f>
        <v>0</v>
      </c>
      <c r="F6" s="29">
        <f>'02'!G4</f>
        <v>0</v>
      </c>
      <c r="G6" s="172" t="e">
        <f t="shared" ref="G6:G61" si="1">F6/E6*100</f>
        <v>#DIV/0!</v>
      </c>
    </row>
    <row r="7" spans="1:7" s="26" customFormat="1" ht="12" hidden="1" customHeight="1">
      <c r="A7" s="30" t="s">
        <v>7</v>
      </c>
      <c r="B7" s="138" t="s">
        <v>266</v>
      </c>
      <c r="C7" s="31" t="s">
        <v>8</v>
      </c>
      <c r="D7" s="29">
        <f>'02'!C5</f>
        <v>0</v>
      </c>
      <c r="E7" s="29">
        <f>'02'!D5</f>
        <v>0</v>
      </c>
      <c r="F7" s="29">
        <f>'02'!G5</f>
        <v>0</v>
      </c>
      <c r="G7" s="173" t="e">
        <f t="shared" si="1"/>
        <v>#DIV/0!</v>
      </c>
    </row>
    <row r="8" spans="1:7" s="26" customFormat="1" ht="12" hidden="1" customHeight="1">
      <c r="A8" s="30" t="s">
        <v>9</v>
      </c>
      <c r="B8" s="138" t="s">
        <v>267</v>
      </c>
      <c r="C8" s="31" t="s">
        <v>346</v>
      </c>
      <c r="D8" s="29">
        <f>'02'!C6</f>
        <v>0</v>
      </c>
      <c r="E8" s="29">
        <f>'02'!D6</f>
        <v>0</v>
      </c>
      <c r="F8" s="29">
        <f>'02'!G6</f>
        <v>0</v>
      </c>
      <c r="G8" s="173" t="e">
        <f t="shared" si="1"/>
        <v>#DIV/0!</v>
      </c>
    </row>
    <row r="9" spans="1:7" s="26" customFormat="1" ht="12" hidden="1" customHeight="1">
      <c r="A9" s="30" t="s">
        <v>10</v>
      </c>
      <c r="B9" s="138" t="s">
        <v>268</v>
      </c>
      <c r="C9" s="31" t="s">
        <v>11</v>
      </c>
      <c r="D9" s="29">
        <f>'02'!C7</f>
        <v>0</v>
      </c>
      <c r="E9" s="29">
        <f>'02'!D7</f>
        <v>0</v>
      </c>
      <c r="F9" s="29">
        <f>'02'!G7</f>
        <v>0</v>
      </c>
      <c r="G9" s="173" t="e">
        <f t="shared" si="1"/>
        <v>#DIV/0!</v>
      </c>
    </row>
    <row r="10" spans="1:7" s="26" customFormat="1" ht="12" hidden="1" customHeight="1">
      <c r="A10" s="30" t="s">
        <v>12</v>
      </c>
      <c r="B10" s="138" t="s">
        <v>269</v>
      </c>
      <c r="C10" s="31" t="s">
        <v>347</v>
      </c>
      <c r="D10" s="29">
        <f>'02'!C8</f>
        <v>0</v>
      </c>
      <c r="E10" s="29">
        <f>'02'!D8</f>
        <v>0</v>
      </c>
      <c r="F10" s="29">
        <f>'02'!G8</f>
        <v>0</v>
      </c>
      <c r="G10" s="173" t="e">
        <f t="shared" si="1"/>
        <v>#DIV/0!</v>
      </c>
    </row>
    <row r="11" spans="1:7" s="26" customFormat="1" ht="12" hidden="1" customHeight="1" thickBot="1">
      <c r="A11" s="33" t="s">
        <v>13</v>
      </c>
      <c r="B11" s="139" t="s">
        <v>270</v>
      </c>
      <c r="C11" s="34" t="s">
        <v>348</v>
      </c>
      <c r="D11" s="29">
        <f>'02'!C9</f>
        <v>0</v>
      </c>
      <c r="E11" s="29">
        <f>'02'!D9</f>
        <v>0</v>
      </c>
      <c r="F11" s="29">
        <f>'02'!G9</f>
        <v>0</v>
      </c>
      <c r="G11" s="173"/>
    </row>
    <row r="12" spans="1:7" s="26" customFormat="1" ht="12" customHeight="1" thickBot="1">
      <c r="A12" s="24" t="s">
        <v>14</v>
      </c>
      <c r="B12" s="136"/>
      <c r="C12" s="35" t="s">
        <v>15</v>
      </c>
      <c r="D12" s="11">
        <f>+D13+D14+D15+D16+D17</f>
        <v>93895976</v>
      </c>
      <c r="E12" s="11">
        <f t="shared" ref="E12:F12" si="2">+E13+E14+E15+E16+E17</f>
        <v>123366725</v>
      </c>
      <c r="F12" s="11">
        <f t="shared" si="2"/>
        <v>92199482</v>
      </c>
      <c r="G12" s="171">
        <f t="shared" si="1"/>
        <v>74.736102461988835</v>
      </c>
    </row>
    <row r="13" spans="1:7" s="26" customFormat="1" ht="12" customHeight="1">
      <c r="A13" s="27" t="s">
        <v>16</v>
      </c>
      <c r="B13" s="137" t="s">
        <v>271</v>
      </c>
      <c r="C13" s="28" t="s">
        <v>17</v>
      </c>
      <c r="D13" s="29">
        <f>'02'!C11</f>
        <v>0</v>
      </c>
      <c r="E13" s="29">
        <f>'02'!D11</f>
        <v>0</v>
      </c>
      <c r="F13" s="29">
        <f>'02'!G11</f>
        <v>0</v>
      </c>
      <c r="G13" s="172"/>
    </row>
    <row r="14" spans="1:7" s="26" customFormat="1" ht="12" customHeight="1">
      <c r="A14" s="30" t="s">
        <v>18</v>
      </c>
      <c r="B14" s="138" t="s">
        <v>272</v>
      </c>
      <c r="C14" s="31" t="s">
        <v>19</v>
      </c>
      <c r="D14" s="29">
        <f>'02'!C12</f>
        <v>0</v>
      </c>
      <c r="E14" s="29">
        <f>'02'!D12</f>
        <v>0</v>
      </c>
      <c r="F14" s="29">
        <f>'02'!G12</f>
        <v>0</v>
      </c>
      <c r="G14" s="173"/>
    </row>
    <row r="15" spans="1:7" s="26" customFormat="1" ht="12" customHeight="1">
      <c r="A15" s="30" t="s">
        <v>20</v>
      </c>
      <c r="B15" s="138" t="s">
        <v>273</v>
      </c>
      <c r="C15" s="31" t="s">
        <v>21</v>
      </c>
      <c r="D15" s="29">
        <f>'02'!C13</f>
        <v>0</v>
      </c>
      <c r="E15" s="29">
        <f>'02'!D13</f>
        <v>0</v>
      </c>
      <c r="F15" s="29">
        <f>'02'!G13</f>
        <v>0</v>
      </c>
      <c r="G15" s="173"/>
    </row>
    <row r="16" spans="1:7" s="26" customFormat="1" ht="12" customHeight="1">
      <c r="A16" s="30" t="s">
        <v>22</v>
      </c>
      <c r="B16" s="138" t="s">
        <v>274</v>
      </c>
      <c r="C16" s="31" t="s">
        <v>23</v>
      </c>
      <c r="D16" s="32">
        <f>'02'!C24</f>
        <v>0</v>
      </c>
      <c r="E16" s="32">
        <f>'02'!D24</f>
        <v>0</v>
      </c>
      <c r="F16" s="32">
        <f>'02'!G24</f>
        <v>0</v>
      </c>
      <c r="G16" s="173"/>
    </row>
    <row r="17" spans="1:7" s="26" customFormat="1" ht="12" customHeight="1" thickBot="1">
      <c r="A17" s="30" t="s">
        <v>24</v>
      </c>
      <c r="B17" s="138" t="s">
        <v>275</v>
      </c>
      <c r="C17" s="31" t="s">
        <v>25</v>
      </c>
      <c r="D17" s="32">
        <f>'02'!C35</f>
        <v>93895976</v>
      </c>
      <c r="E17" s="32">
        <f>'02'!D35</f>
        <v>123366725</v>
      </c>
      <c r="F17" s="32">
        <f>'02'!G35</f>
        <v>92199482</v>
      </c>
      <c r="G17" s="173">
        <f t="shared" si="1"/>
        <v>74.736102461988835</v>
      </c>
    </row>
    <row r="18" spans="1:7" s="26" customFormat="1" ht="12" customHeight="1" thickBot="1">
      <c r="A18" s="24" t="s">
        <v>26</v>
      </c>
      <c r="B18" s="136" t="s">
        <v>276</v>
      </c>
      <c r="C18" s="25" t="s">
        <v>27</v>
      </c>
      <c r="D18" s="11">
        <f>+D19+D20+D21+D22+D23</f>
        <v>0</v>
      </c>
      <c r="E18" s="11">
        <f t="shared" ref="E18:F18" si="3">+E19+E20+E21+E22+E23</f>
        <v>0</v>
      </c>
      <c r="F18" s="11">
        <f t="shared" si="3"/>
        <v>0</v>
      </c>
      <c r="G18" s="171"/>
    </row>
    <row r="19" spans="1:7" s="26" customFormat="1" ht="12" customHeight="1">
      <c r="A19" s="27" t="s">
        <v>28</v>
      </c>
      <c r="B19" s="137" t="s">
        <v>277</v>
      </c>
      <c r="C19" s="28" t="s">
        <v>29</v>
      </c>
      <c r="D19" s="29">
        <f>'02'!C47</f>
        <v>0</v>
      </c>
      <c r="E19" s="29">
        <f>'02'!D47</f>
        <v>0</v>
      </c>
      <c r="F19" s="29">
        <f>'02'!G47</f>
        <v>0</v>
      </c>
      <c r="G19" s="172"/>
    </row>
    <row r="20" spans="1:7" s="26" customFormat="1" ht="12" customHeight="1">
      <c r="A20" s="30" t="s">
        <v>30</v>
      </c>
      <c r="B20" s="138" t="s">
        <v>278</v>
      </c>
      <c r="C20" s="31" t="s">
        <v>31</v>
      </c>
      <c r="D20" s="29">
        <f>'02'!C48</f>
        <v>0</v>
      </c>
      <c r="E20" s="29">
        <f>'02'!D48</f>
        <v>0</v>
      </c>
      <c r="F20" s="29">
        <f>'02'!G48</f>
        <v>0</v>
      </c>
      <c r="G20" s="173"/>
    </row>
    <row r="21" spans="1:7" s="26" customFormat="1" ht="12" customHeight="1">
      <c r="A21" s="30" t="s">
        <v>32</v>
      </c>
      <c r="B21" s="138" t="s">
        <v>279</v>
      </c>
      <c r="C21" s="31" t="s">
        <v>33</v>
      </c>
      <c r="D21" s="29">
        <f>'02'!C49</f>
        <v>0</v>
      </c>
      <c r="E21" s="29">
        <f>'02'!D49</f>
        <v>0</v>
      </c>
      <c r="F21" s="29">
        <f>'02'!G49</f>
        <v>0</v>
      </c>
      <c r="G21" s="173"/>
    </row>
    <row r="22" spans="1:7" s="26" customFormat="1" ht="12" customHeight="1">
      <c r="A22" s="30" t="s">
        <v>34</v>
      </c>
      <c r="B22" s="138" t="s">
        <v>280</v>
      </c>
      <c r="C22" s="31" t="s">
        <v>35</v>
      </c>
      <c r="D22" s="32">
        <f>'02'!C60</f>
        <v>0</v>
      </c>
      <c r="E22" s="32">
        <f>'02'!D60</f>
        <v>0</v>
      </c>
      <c r="F22" s="32">
        <f>'02'!G60</f>
        <v>0</v>
      </c>
      <c r="G22" s="173"/>
    </row>
    <row r="23" spans="1:7" s="26" customFormat="1" ht="12" customHeight="1" thickBot="1">
      <c r="A23" s="30" t="s">
        <v>36</v>
      </c>
      <c r="B23" s="138" t="s">
        <v>281</v>
      </c>
      <c r="C23" s="31" t="s">
        <v>37</v>
      </c>
      <c r="D23" s="32">
        <f>'02'!C71</f>
        <v>0</v>
      </c>
      <c r="E23" s="32">
        <f>'02'!D71</f>
        <v>0</v>
      </c>
      <c r="F23" s="32">
        <f>'02'!G71</f>
        <v>0</v>
      </c>
      <c r="G23" s="173"/>
    </row>
    <row r="24" spans="1:7" s="26" customFormat="1" ht="12" customHeight="1" thickBot="1">
      <c r="A24" s="24" t="s">
        <v>38</v>
      </c>
      <c r="B24" s="136" t="s">
        <v>282</v>
      </c>
      <c r="C24" s="25" t="s">
        <v>39</v>
      </c>
      <c r="D24" s="14">
        <f>SUM(D25:D31)</f>
        <v>0</v>
      </c>
      <c r="E24" s="14">
        <f t="shared" ref="E24:F24" si="4">SUM(E25:E31)</f>
        <v>0</v>
      </c>
      <c r="F24" s="14">
        <f t="shared" si="4"/>
        <v>0</v>
      </c>
      <c r="G24" s="174"/>
    </row>
    <row r="25" spans="1:7" s="26" customFormat="1" ht="12" hidden="1" customHeight="1">
      <c r="A25" s="27" t="s">
        <v>336</v>
      </c>
      <c r="B25" s="137" t="s">
        <v>283</v>
      </c>
      <c r="C25" s="28" t="s">
        <v>352</v>
      </c>
      <c r="D25" s="37">
        <f>'02'!C112</f>
        <v>0</v>
      </c>
      <c r="E25" s="37">
        <f>'02'!D112</f>
        <v>0</v>
      </c>
      <c r="F25" s="37">
        <f>'02'!G112</f>
        <v>0</v>
      </c>
      <c r="G25" s="175" t="e">
        <f t="shared" si="1"/>
        <v>#DIV/0!</v>
      </c>
    </row>
    <row r="26" spans="1:7" s="26" customFormat="1" ht="12" hidden="1" customHeight="1">
      <c r="A26" s="27" t="s">
        <v>337</v>
      </c>
      <c r="B26" s="137" t="s">
        <v>393</v>
      </c>
      <c r="C26" s="28" t="s">
        <v>392</v>
      </c>
      <c r="D26" s="37">
        <f>'02'!C96</f>
        <v>0</v>
      </c>
      <c r="E26" s="37">
        <f>'02'!D96</f>
        <v>0</v>
      </c>
      <c r="F26" s="37">
        <f>'02'!G96</f>
        <v>0</v>
      </c>
      <c r="G26" s="175" t="e">
        <f t="shared" si="1"/>
        <v>#DIV/0!</v>
      </c>
    </row>
    <row r="27" spans="1:7" s="26" customFormat="1" ht="12" hidden="1" customHeight="1">
      <c r="A27" s="27" t="s">
        <v>338</v>
      </c>
      <c r="B27" s="138" t="s">
        <v>349</v>
      </c>
      <c r="C27" s="31" t="s">
        <v>353</v>
      </c>
      <c r="D27" s="37">
        <f>'02'!C120</f>
        <v>0</v>
      </c>
      <c r="E27" s="37">
        <f>'02'!D120</f>
        <v>0</v>
      </c>
      <c r="F27" s="37">
        <f>'02'!G120</f>
        <v>0</v>
      </c>
      <c r="G27" s="175" t="e">
        <f t="shared" si="1"/>
        <v>#DIV/0!</v>
      </c>
    </row>
    <row r="28" spans="1:7" s="26" customFormat="1" ht="12" hidden="1" customHeight="1">
      <c r="A28" s="27" t="s">
        <v>339</v>
      </c>
      <c r="B28" s="138" t="s">
        <v>350</v>
      </c>
      <c r="C28" s="31" t="s">
        <v>354</v>
      </c>
      <c r="D28" s="32">
        <f>'02'!C143</f>
        <v>0</v>
      </c>
      <c r="E28" s="32">
        <f>'02'!D143</f>
        <v>0</v>
      </c>
      <c r="F28" s="32">
        <f>'02'!G143</f>
        <v>0</v>
      </c>
      <c r="G28" s="173"/>
    </row>
    <row r="29" spans="1:7" s="26" customFormat="1" ht="12" hidden="1" customHeight="1">
      <c r="A29" s="27" t="s">
        <v>340</v>
      </c>
      <c r="B29" s="138" t="s">
        <v>284</v>
      </c>
      <c r="C29" s="31" t="s">
        <v>355</v>
      </c>
      <c r="D29" s="32">
        <f>'02'!C148</f>
        <v>0</v>
      </c>
      <c r="E29" s="32">
        <f>'02'!D148</f>
        <v>0</v>
      </c>
      <c r="F29" s="32">
        <f>'02'!G148</f>
        <v>0</v>
      </c>
      <c r="G29" s="173" t="e">
        <f t="shared" si="1"/>
        <v>#DIV/0!</v>
      </c>
    </row>
    <row r="30" spans="1:7" s="26" customFormat="1" ht="12" hidden="1" customHeight="1">
      <c r="A30" s="27" t="s">
        <v>341</v>
      </c>
      <c r="B30" s="139" t="s">
        <v>285</v>
      </c>
      <c r="C30" s="34" t="s">
        <v>356</v>
      </c>
      <c r="D30" s="32">
        <f>'02'!C153</f>
        <v>0</v>
      </c>
      <c r="E30" s="32">
        <f>'02'!D153</f>
        <v>0</v>
      </c>
      <c r="F30" s="32">
        <f>'02'!G153</f>
        <v>0</v>
      </c>
      <c r="G30" s="173" t="e">
        <f t="shared" si="1"/>
        <v>#DIV/0!</v>
      </c>
    </row>
    <row r="31" spans="1:7" s="26" customFormat="1" ht="12" hidden="1" customHeight="1" thickBot="1">
      <c r="A31" s="27" t="s">
        <v>394</v>
      </c>
      <c r="B31" s="139" t="s">
        <v>286</v>
      </c>
      <c r="C31" s="34" t="s">
        <v>351</v>
      </c>
      <c r="D31" s="36">
        <f>'02'!C172</f>
        <v>0</v>
      </c>
      <c r="E31" s="36">
        <f>'02'!D172</f>
        <v>0</v>
      </c>
      <c r="F31" s="36">
        <f>'02'!G172</f>
        <v>0</v>
      </c>
      <c r="G31" s="176" t="e">
        <f t="shared" si="1"/>
        <v>#DIV/0!</v>
      </c>
    </row>
    <row r="32" spans="1:7" s="26" customFormat="1" ht="12" customHeight="1" thickBot="1">
      <c r="A32" s="24" t="s">
        <v>40</v>
      </c>
      <c r="B32" s="136" t="s">
        <v>287</v>
      </c>
      <c r="C32" s="25" t="s">
        <v>41</v>
      </c>
      <c r="D32" s="11">
        <f>SUM(D33:D42)</f>
        <v>112798363</v>
      </c>
      <c r="E32" s="11">
        <f t="shared" ref="E32:F32" si="5">SUM(E33:E42)</f>
        <v>111830363</v>
      </c>
      <c r="F32" s="11">
        <f t="shared" si="5"/>
        <v>53847360</v>
      </c>
      <c r="G32" s="171">
        <f t="shared" si="1"/>
        <v>48.150930172693798</v>
      </c>
    </row>
    <row r="33" spans="1:7" s="26" customFormat="1" ht="12" customHeight="1">
      <c r="A33" s="27" t="s">
        <v>42</v>
      </c>
      <c r="B33" s="137" t="s">
        <v>288</v>
      </c>
      <c r="C33" s="28" t="s">
        <v>43</v>
      </c>
      <c r="D33" s="29">
        <f>'02'!C189</f>
        <v>0</v>
      </c>
      <c r="E33" s="29">
        <f>'02'!D189</f>
        <v>0</v>
      </c>
      <c r="F33" s="29">
        <f>'02'!G189</f>
        <v>0</v>
      </c>
      <c r="G33" s="172"/>
    </row>
    <row r="34" spans="1:7" s="26" customFormat="1" ht="12" customHeight="1">
      <c r="A34" s="30" t="s">
        <v>44</v>
      </c>
      <c r="B34" s="138" t="s">
        <v>289</v>
      </c>
      <c r="C34" s="31" t="s">
        <v>45</v>
      </c>
      <c r="D34" s="29">
        <f>'02'!C190</f>
        <v>71055000</v>
      </c>
      <c r="E34" s="29">
        <f>'02'!D190</f>
        <v>70087000</v>
      </c>
      <c r="F34" s="29">
        <f>'02'!G190</f>
        <v>31804084</v>
      </c>
      <c r="G34" s="173">
        <f t="shared" si="1"/>
        <v>45.378007333742346</v>
      </c>
    </row>
    <row r="35" spans="1:7" s="26" customFormat="1" ht="12" customHeight="1">
      <c r="A35" s="30" t="s">
        <v>46</v>
      </c>
      <c r="B35" s="138" t="s">
        <v>290</v>
      </c>
      <c r="C35" s="31" t="s">
        <v>47</v>
      </c>
      <c r="D35" s="32">
        <f>'02'!C193</f>
        <v>119000</v>
      </c>
      <c r="E35" s="32">
        <f>'02'!D193</f>
        <v>119000</v>
      </c>
      <c r="F35" s="32">
        <f>'02'!G193</f>
        <v>31791</v>
      </c>
      <c r="G35" s="173">
        <f t="shared" si="1"/>
        <v>26.715126050420167</v>
      </c>
    </row>
    <row r="36" spans="1:7" s="26" customFormat="1" ht="12" customHeight="1">
      <c r="A36" s="30" t="s">
        <v>48</v>
      </c>
      <c r="B36" s="138" t="s">
        <v>291</v>
      </c>
      <c r="C36" s="31" t="s">
        <v>49</v>
      </c>
      <c r="D36" s="32">
        <f>'02'!C195</f>
        <v>0</v>
      </c>
      <c r="E36" s="32">
        <f>'02'!D195</f>
        <v>0</v>
      </c>
      <c r="F36" s="32">
        <f>'02'!G195</f>
        <v>0</v>
      </c>
      <c r="G36" s="173"/>
    </row>
    <row r="37" spans="1:7" s="26" customFormat="1" ht="12" customHeight="1">
      <c r="A37" s="30" t="s">
        <v>50</v>
      </c>
      <c r="B37" s="138" t="s">
        <v>292</v>
      </c>
      <c r="C37" s="31" t="s">
        <v>51</v>
      </c>
      <c r="D37" s="32">
        <f>'02'!C202</f>
        <v>38439363</v>
      </c>
      <c r="E37" s="32">
        <f>'02'!D202</f>
        <v>38439363</v>
      </c>
      <c r="F37" s="32">
        <f>'02'!G202</f>
        <v>19963477</v>
      </c>
      <c r="G37" s="173">
        <f t="shared" si="1"/>
        <v>51.934983938209378</v>
      </c>
    </row>
    <row r="38" spans="1:7" s="26" customFormat="1" ht="12" customHeight="1">
      <c r="A38" s="30" t="s">
        <v>52</v>
      </c>
      <c r="B38" s="138" t="s">
        <v>293</v>
      </c>
      <c r="C38" s="31" t="s">
        <v>53</v>
      </c>
      <c r="D38" s="32">
        <f>'02'!C203</f>
        <v>3185000</v>
      </c>
      <c r="E38" s="32">
        <f>'02'!D203</f>
        <v>3185000</v>
      </c>
      <c r="F38" s="32">
        <f>'02'!G203</f>
        <v>1736912</v>
      </c>
      <c r="G38" s="173">
        <f t="shared" si="1"/>
        <v>54.534128728414444</v>
      </c>
    </row>
    <row r="39" spans="1:7" s="26" customFormat="1" ht="12" customHeight="1">
      <c r="A39" s="30" t="s">
        <v>54</v>
      </c>
      <c r="B39" s="138" t="s">
        <v>294</v>
      </c>
      <c r="C39" s="31" t="s">
        <v>55</v>
      </c>
      <c r="D39" s="32">
        <f>'02'!C204</f>
        <v>0</v>
      </c>
      <c r="E39" s="32">
        <f>'02'!D204</f>
        <v>0</v>
      </c>
      <c r="F39" s="32">
        <f>'02'!G204</f>
        <v>304000</v>
      </c>
      <c r="G39" s="173"/>
    </row>
    <row r="40" spans="1:7" s="26" customFormat="1" ht="12" customHeight="1">
      <c r="A40" s="30" t="s">
        <v>56</v>
      </c>
      <c r="B40" s="138" t="s">
        <v>295</v>
      </c>
      <c r="C40" s="31" t="s">
        <v>57</v>
      </c>
      <c r="D40" s="32">
        <f>'02'!C208</f>
        <v>0</v>
      </c>
      <c r="E40" s="32">
        <f>'02'!D208</f>
        <v>0</v>
      </c>
      <c r="F40" s="32">
        <f>'02'!G208</f>
        <v>2096</v>
      </c>
      <c r="G40" s="173"/>
    </row>
    <row r="41" spans="1:7" s="26" customFormat="1" ht="12" customHeight="1">
      <c r="A41" s="30" t="s">
        <v>58</v>
      </c>
      <c r="B41" s="138" t="s">
        <v>296</v>
      </c>
      <c r="C41" s="31" t="s">
        <v>59</v>
      </c>
      <c r="D41" s="38">
        <f>'02'!C219</f>
        <v>0</v>
      </c>
      <c r="E41" s="38">
        <f>'02'!D219</f>
        <v>0</v>
      </c>
      <c r="F41" s="38">
        <f>'02'!G219</f>
        <v>0</v>
      </c>
      <c r="G41" s="177"/>
    </row>
    <row r="42" spans="1:7" s="26" customFormat="1" ht="12" customHeight="1" thickBot="1">
      <c r="A42" s="33" t="s">
        <v>60</v>
      </c>
      <c r="B42" s="138" t="s">
        <v>297</v>
      </c>
      <c r="C42" s="34" t="s">
        <v>61</v>
      </c>
      <c r="D42" s="39">
        <f>'02'!C221</f>
        <v>0</v>
      </c>
      <c r="E42" s="39">
        <f>'02'!D221</f>
        <v>0</v>
      </c>
      <c r="F42" s="39">
        <f>'02'!G221</f>
        <v>5000</v>
      </c>
      <c r="G42" s="178"/>
    </row>
    <row r="43" spans="1:7" s="26" customFormat="1" ht="12" customHeight="1" thickBot="1">
      <c r="A43" s="24" t="s">
        <v>62</v>
      </c>
      <c r="B43" s="136" t="s">
        <v>298</v>
      </c>
      <c r="C43" s="25" t="s">
        <v>63</v>
      </c>
      <c r="D43" s="11">
        <f>SUM(D44:D48)</f>
        <v>0</v>
      </c>
      <c r="E43" s="11">
        <f t="shared" ref="E43:F43" si="6">SUM(E44:E48)</f>
        <v>0</v>
      </c>
      <c r="F43" s="11">
        <f t="shared" si="6"/>
        <v>0</v>
      </c>
      <c r="G43" s="171"/>
    </row>
    <row r="44" spans="1:7" s="26" customFormat="1" ht="12" customHeight="1">
      <c r="A44" s="27" t="s">
        <v>64</v>
      </c>
      <c r="B44" s="137" t="s">
        <v>299</v>
      </c>
      <c r="C44" s="28" t="s">
        <v>65</v>
      </c>
      <c r="D44" s="40">
        <f>'02'!C225</f>
        <v>0</v>
      </c>
      <c r="E44" s="40">
        <f>'02'!D225</f>
        <v>0</v>
      </c>
      <c r="F44" s="40">
        <f>'02'!G225</f>
        <v>0</v>
      </c>
      <c r="G44" s="179"/>
    </row>
    <row r="45" spans="1:7" s="26" customFormat="1" ht="12" customHeight="1">
      <c r="A45" s="30" t="s">
        <v>66</v>
      </c>
      <c r="B45" s="138" t="s">
        <v>300</v>
      </c>
      <c r="C45" s="31" t="s">
        <v>67</v>
      </c>
      <c r="D45" s="38">
        <f>'02'!C227</f>
        <v>0</v>
      </c>
      <c r="E45" s="38">
        <f>'02'!D227</f>
        <v>0</v>
      </c>
      <c r="F45" s="38">
        <f>'02'!G227</f>
        <v>0</v>
      </c>
      <c r="G45" s="177"/>
    </row>
    <row r="46" spans="1:7" s="26" customFormat="1" ht="12" customHeight="1">
      <c r="A46" s="30" t="s">
        <v>68</v>
      </c>
      <c r="B46" s="138" t="s">
        <v>301</v>
      </c>
      <c r="C46" s="31" t="s">
        <v>69</v>
      </c>
      <c r="D46" s="38">
        <f>'02'!C229</f>
        <v>0</v>
      </c>
      <c r="E46" s="38">
        <f>'02'!D229</f>
        <v>0</v>
      </c>
      <c r="F46" s="38">
        <f>'02'!G229</f>
        <v>0</v>
      </c>
      <c r="G46" s="177"/>
    </row>
    <row r="47" spans="1:7" s="26" customFormat="1" ht="12" customHeight="1">
      <c r="A47" s="30" t="s">
        <v>70</v>
      </c>
      <c r="B47" s="138" t="s">
        <v>302</v>
      </c>
      <c r="C47" s="31" t="s">
        <v>71</v>
      </c>
      <c r="D47" s="38">
        <f>'02'!C230</f>
        <v>0</v>
      </c>
      <c r="E47" s="38">
        <f>'02'!D230</f>
        <v>0</v>
      </c>
      <c r="F47" s="38">
        <f>'02'!G230</f>
        <v>0</v>
      </c>
      <c r="G47" s="177"/>
    </row>
    <row r="48" spans="1:7" s="26" customFormat="1" ht="12" customHeight="1" thickBot="1">
      <c r="A48" s="33" t="s">
        <v>72</v>
      </c>
      <c r="B48" s="138" t="s">
        <v>303</v>
      </c>
      <c r="C48" s="34" t="s">
        <v>73</v>
      </c>
      <c r="D48" s="39">
        <f>'02'!C232</f>
        <v>0</v>
      </c>
      <c r="E48" s="39">
        <f>'02'!D232</f>
        <v>0</v>
      </c>
      <c r="F48" s="39">
        <f>'02'!G232</f>
        <v>0</v>
      </c>
      <c r="G48" s="178"/>
    </row>
    <row r="49" spans="1:7" s="26" customFormat="1" ht="12" customHeight="1" thickBot="1">
      <c r="A49" s="24" t="s">
        <v>74</v>
      </c>
      <c r="B49" s="136" t="s">
        <v>304</v>
      </c>
      <c r="C49" s="25" t="s">
        <v>75</v>
      </c>
      <c r="D49" s="11">
        <f>SUM(D50:D54)</f>
        <v>0</v>
      </c>
      <c r="E49" s="11">
        <f t="shared" ref="E49:F49" si="7">SUM(E50:E54)</f>
        <v>0</v>
      </c>
      <c r="F49" s="11">
        <f t="shared" si="7"/>
        <v>0</v>
      </c>
      <c r="G49" s="171"/>
    </row>
    <row r="50" spans="1:7" s="26" customFormat="1" ht="12" customHeight="1">
      <c r="A50" s="27" t="s">
        <v>361</v>
      </c>
      <c r="B50" s="137" t="s">
        <v>305</v>
      </c>
      <c r="C50" s="28" t="s">
        <v>358</v>
      </c>
      <c r="D50" s="29">
        <f>'02'!C234</f>
        <v>0</v>
      </c>
      <c r="E50" s="29">
        <f>'02'!D234</f>
        <v>0</v>
      </c>
      <c r="F50" s="29">
        <f>'02'!G234</f>
        <v>0</v>
      </c>
      <c r="G50" s="172"/>
    </row>
    <row r="51" spans="1:7" s="26" customFormat="1" ht="12" customHeight="1">
      <c r="A51" s="27" t="s">
        <v>362</v>
      </c>
      <c r="B51" s="138" t="s">
        <v>306</v>
      </c>
      <c r="C51" s="31" t="s">
        <v>359</v>
      </c>
      <c r="D51" s="29">
        <f>'02'!C235</f>
        <v>0</v>
      </c>
      <c r="E51" s="29">
        <f>'02'!D235</f>
        <v>0</v>
      </c>
      <c r="F51" s="29">
        <f>'02'!G235</f>
        <v>0</v>
      </c>
      <c r="G51" s="172"/>
    </row>
    <row r="52" spans="1:7" s="26" customFormat="1" ht="13.5" customHeight="1">
      <c r="A52" s="27" t="s">
        <v>363</v>
      </c>
      <c r="B52" s="138" t="s">
        <v>307</v>
      </c>
      <c r="C52" s="31" t="s">
        <v>387</v>
      </c>
      <c r="D52" s="29">
        <f>'02'!C236</f>
        <v>0</v>
      </c>
      <c r="E52" s="29">
        <f>'02'!D236</f>
        <v>0</v>
      </c>
      <c r="F52" s="29">
        <f>'02'!G236</f>
        <v>0</v>
      </c>
      <c r="G52" s="172"/>
    </row>
    <row r="53" spans="1:7" s="26" customFormat="1" ht="12" customHeight="1">
      <c r="A53" s="33" t="s">
        <v>364</v>
      </c>
      <c r="B53" s="139" t="s">
        <v>360</v>
      </c>
      <c r="C53" s="34" t="s">
        <v>366</v>
      </c>
      <c r="D53" s="29">
        <f>'02'!C237</f>
        <v>0</v>
      </c>
      <c r="E53" s="29">
        <f>'02'!D237</f>
        <v>0</v>
      </c>
      <c r="F53" s="29">
        <f>'02'!G237</f>
        <v>0</v>
      </c>
      <c r="G53" s="176"/>
    </row>
    <row r="54" spans="1:7" s="26" customFormat="1" ht="12" customHeight="1" thickBot="1">
      <c r="A54" s="33" t="s">
        <v>365</v>
      </c>
      <c r="B54" s="139" t="s">
        <v>357</v>
      </c>
      <c r="C54" s="34" t="s">
        <v>367</v>
      </c>
      <c r="D54" s="36">
        <f>'02'!C247</f>
        <v>0</v>
      </c>
      <c r="E54" s="36">
        <f>'02'!D247</f>
        <v>0</v>
      </c>
      <c r="F54" s="36">
        <f>'02'!G247</f>
        <v>0</v>
      </c>
      <c r="G54" s="176"/>
    </row>
    <row r="55" spans="1:7" s="26" customFormat="1" ht="12" customHeight="1" thickBot="1">
      <c r="A55" s="24" t="s">
        <v>80</v>
      </c>
      <c r="B55" s="136" t="s">
        <v>308</v>
      </c>
      <c r="C55" s="35" t="s">
        <v>81</v>
      </c>
      <c r="D55" s="11">
        <f>SUM(D56:D60)</f>
        <v>0</v>
      </c>
      <c r="E55" s="11">
        <f t="shared" ref="E55:F55" si="8">SUM(E56:E60)</f>
        <v>0</v>
      </c>
      <c r="F55" s="11">
        <f t="shared" si="8"/>
        <v>0</v>
      </c>
      <c r="G55" s="171"/>
    </row>
    <row r="56" spans="1:7" s="26" customFormat="1" ht="12" customHeight="1">
      <c r="A56" s="27" t="s">
        <v>373</v>
      </c>
      <c r="B56" s="137" t="s">
        <v>309</v>
      </c>
      <c r="C56" s="28" t="s">
        <v>368</v>
      </c>
      <c r="D56" s="38">
        <f>'02'!C260</f>
        <v>0</v>
      </c>
      <c r="E56" s="38">
        <f>'02'!D260</f>
        <v>0</v>
      </c>
      <c r="F56" s="38">
        <f>'02'!G260</f>
        <v>0</v>
      </c>
      <c r="G56" s="177"/>
    </row>
    <row r="57" spans="1:7" s="26" customFormat="1" ht="12" customHeight="1">
      <c r="A57" s="27" t="s">
        <v>374</v>
      </c>
      <c r="B57" s="137" t="s">
        <v>310</v>
      </c>
      <c r="C57" s="31" t="s">
        <v>369</v>
      </c>
      <c r="D57" s="38">
        <f>'02'!C261</f>
        <v>0</v>
      </c>
      <c r="E57" s="38">
        <f>'02'!D261</f>
        <v>0</v>
      </c>
      <c r="F57" s="38">
        <f>'02'!G261</f>
        <v>0</v>
      </c>
      <c r="G57" s="177"/>
    </row>
    <row r="58" spans="1:7" s="26" customFormat="1" ht="11.25" customHeight="1">
      <c r="A58" s="27" t="s">
        <v>375</v>
      </c>
      <c r="B58" s="137" t="s">
        <v>311</v>
      </c>
      <c r="C58" s="31" t="s">
        <v>388</v>
      </c>
      <c r="D58" s="38">
        <f>'02'!C262</f>
        <v>0</v>
      </c>
      <c r="E58" s="38">
        <f>'02'!D262</f>
        <v>0</v>
      </c>
      <c r="F58" s="38">
        <f>'02'!G262</f>
        <v>0</v>
      </c>
      <c r="G58" s="177"/>
    </row>
    <row r="59" spans="1:7" s="26" customFormat="1" ht="12" customHeight="1">
      <c r="A59" s="27" t="s">
        <v>374</v>
      </c>
      <c r="B59" s="143" t="s">
        <v>371</v>
      </c>
      <c r="C59" s="34" t="s">
        <v>370</v>
      </c>
      <c r="D59" s="38">
        <f>'02'!C263</f>
        <v>0</v>
      </c>
      <c r="E59" s="38">
        <f>'02'!D263</f>
        <v>0</v>
      </c>
      <c r="F59" s="38">
        <f>'02'!G263</f>
        <v>0</v>
      </c>
      <c r="G59" s="177"/>
    </row>
    <row r="60" spans="1:7" s="26" customFormat="1" ht="12" customHeight="1" thickBot="1">
      <c r="A60" s="27" t="s">
        <v>375</v>
      </c>
      <c r="B60" s="139" t="s">
        <v>378</v>
      </c>
      <c r="C60" s="34" t="s">
        <v>372</v>
      </c>
      <c r="D60" s="38">
        <f>'02'!C273</f>
        <v>0</v>
      </c>
      <c r="E60" s="38">
        <f>'02'!D273</f>
        <v>0</v>
      </c>
      <c r="F60" s="38">
        <f>'02'!G273</f>
        <v>0</v>
      </c>
      <c r="G60" s="177"/>
    </row>
    <row r="61" spans="1:7" s="26" customFormat="1" ht="12" customHeight="1" thickBot="1">
      <c r="A61" s="24" t="s">
        <v>82</v>
      </c>
      <c r="B61" s="136"/>
      <c r="C61" s="25" t="s">
        <v>83</v>
      </c>
      <c r="D61" s="14">
        <f>+D5+D12+D18+D24+D32+D43+D49+D55</f>
        <v>206694339</v>
      </c>
      <c r="E61" s="14">
        <f t="shared" ref="E61:F61" si="9">+E5+E12+E18+E24+E32+E43+E49+E55</f>
        <v>235197088</v>
      </c>
      <c r="F61" s="14">
        <f t="shared" si="9"/>
        <v>146046842</v>
      </c>
      <c r="G61" s="174">
        <f t="shared" si="1"/>
        <v>62.095514549908039</v>
      </c>
    </row>
    <row r="62" spans="1:7" s="26" customFormat="1" ht="12" customHeight="1" thickBot="1">
      <c r="A62" s="41" t="s">
        <v>84</v>
      </c>
      <c r="B62" s="136" t="s">
        <v>313</v>
      </c>
      <c r="C62" s="35" t="s">
        <v>85</v>
      </c>
      <c r="D62" s="11">
        <f>SUM(D63:D65)</f>
        <v>0</v>
      </c>
      <c r="E62" s="11">
        <f t="shared" ref="E62:F62" si="10">SUM(E63:E65)</f>
        <v>0</v>
      </c>
      <c r="F62" s="11">
        <f t="shared" si="10"/>
        <v>0</v>
      </c>
      <c r="G62" s="171"/>
    </row>
    <row r="63" spans="1:7" s="26" customFormat="1" ht="12" customHeight="1">
      <c r="A63" s="27" t="s">
        <v>86</v>
      </c>
      <c r="B63" s="137" t="s">
        <v>314</v>
      </c>
      <c r="C63" s="28" t="s">
        <v>87</v>
      </c>
      <c r="D63" s="38">
        <f>'04'!C4</f>
        <v>0</v>
      </c>
      <c r="E63" s="38">
        <f>'04'!D4</f>
        <v>0</v>
      </c>
      <c r="F63" s="38">
        <f>'04'!G4</f>
        <v>0</v>
      </c>
      <c r="G63" s="177"/>
    </row>
    <row r="64" spans="1:7" s="26" customFormat="1" ht="12" customHeight="1">
      <c r="A64" s="30" t="s">
        <v>88</v>
      </c>
      <c r="B64" s="137" t="s">
        <v>315</v>
      </c>
      <c r="C64" s="31" t="s">
        <v>89</v>
      </c>
      <c r="D64" s="38">
        <f>'04'!C5</f>
        <v>0</v>
      </c>
      <c r="E64" s="38">
        <f>'04'!D5</f>
        <v>0</v>
      </c>
      <c r="F64" s="38">
        <f>'04'!G5</f>
        <v>0</v>
      </c>
      <c r="G64" s="177"/>
    </row>
    <row r="65" spans="1:7" s="26" customFormat="1" ht="12" customHeight="1" thickBot="1">
      <c r="A65" s="33" t="s">
        <v>90</v>
      </c>
      <c r="B65" s="137" t="s">
        <v>316</v>
      </c>
      <c r="C65" s="42" t="s">
        <v>91</v>
      </c>
      <c r="D65" s="38">
        <f>'04'!C6</f>
        <v>0</v>
      </c>
      <c r="E65" s="38">
        <f>'04'!D6</f>
        <v>0</v>
      </c>
      <c r="F65" s="38">
        <f>'04'!G6</f>
        <v>0</v>
      </c>
      <c r="G65" s="177"/>
    </row>
    <row r="66" spans="1:7" s="26" customFormat="1" ht="12" customHeight="1" thickBot="1">
      <c r="A66" s="41" t="s">
        <v>92</v>
      </c>
      <c r="B66" s="136" t="s">
        <v>317</v>
      </c>
      <c r="C66" s="35" t="s">
        <v>93</v>
      </c>
      <c r="D66" s="11">
        <f>SUM(D67:D70)</f>
        <v>0</v>
      </c>
      <c r="E66" s="11">
        <f t="shared" ref="E66:F66" si="11">SUM(E67:E70)</f>
        <v>0</v>
      </c>
      <c r="F66" s="11">
        <f t="shared" si="11"/>
        <v>0</v>
      </c>
      <c r="G66" s="171"/>
    </row>
    <row r="67" spans="1:7" s="26" customFormat="1" ht="12" customHeight="1">
      <c r="A67" s="27" t="s">
        <v>94</v>
      </c>
      <c r="B67" s="137" t="s">
        <v>318</v>
      </c>
      <c r="C67" s="28" t="s">
        <v>95</v>
      </c>
      <c r="D67" s="38">
        <f>'04'!C8</f>
        <v>0</v>
      </c>
      <c r="E67" s="38">
        <f>'04'!D8</f>
        <v>0</v>
      </c>
      <c r="F67" s="38">
        <f>'04'!G8</f>
        <v>0</v>
      </c>
      <c r="G67" s="177"/>
    </row>
    <row r="68" spans="1:7" s="26" customFormat="1" ht="12" customHeight="1">
      <c r="A68" s="30" t="s">
        <v>96</v>
      </c>
      <c r="B68" s="137" t="s">
        <v>319</v>
      </c>
      <c r="C68" s="31" t="s">
        <v>97</v>
      </c>
      <c r="D68" s="38">
        <f>'04'!C11</f>
        <v>0</v>
      </c>
      <c r="E68" s="38">
        <f>'04'!D11</f>
        <v>0</v>
      </c>
      <c r="F68" s="38">
        <f>'04'!G11</f>
        <v>0</v>
      </c>
      <c r="G68" s="177"/>
    </row>
    <row r="69" spans="1:7" s="26" customFormat="1" ht="12" customHeight="1">
      <c r="A69" s="30" t="s">
        <v>98</v>
      </c>
      <c r="B69" s="137" t="s">
        <v>320</v>
      </c>
      <c r="C69" s="31" t="s">
        <v>99</v>
      </c>
      <c r="D69" s="38">
        <f>'04'!C12</f>
        <v>0</v>
      </c>
      <c r="E69" s="38">
        <f>'04'!D12</f>
        <v>0</v>
      </c>
      <c r="F69" s="38">
        <f>'04'!G12</f>
        <v>0</v>
      </c>
      <c r="G69" s="177"/>
    </row>
    <row r="70" spans="1:7" s="26" customFormat="1" ht="12" customHeight="1" thickBot="1">
      <c r="A70" s="33" t="s">
        <v>100</v>
      </c>
      <c r="B70" s="137" t="s">
        <v>321</v>
      </c>
      <c r="C70" s="34" t="s">
        <v>101</v>
      </c>
      <c r="D70" s="38">
        <f>'04'!C13</f>
        <v>0</v>
      </c>
      <c r="E70" s="38">
        <f>'04'!D13</f>
        <v>0</v>
      </c>
      <c r="F70" s="38">
        <f>'04'!G13</f>
        <v>0</v>
      </c>
      <c r="G70" s="177"/>
    </row>
    <row r="71" spans="1:7" s="26" customFormat="1" ht="12" customHeight="1" thickBot="1">
      <c r="A71" s="41" t="s">
        <v>102</v>
      </c>
      <c r="B71" s="136" t="s">
        <v>322</v>
      </c>
      <c r="C71" s="35" t="s">
        <v>103</v>
      </c>
      <c r="D71" s="11">
        <f>SUM(D72:D73)</f>
        <v>17710093</v>
      </c>
      <c r="E71" s="11">
        <f t="shared" ref="E71:F71" si="12">SUM(E72:E73)</f>
        <v>17710093</v>
      </c>
      <c r="F71" s="11">
        <f t="shared" si="12"/>
        <v>17321444</v>
      </c>
      <c r="G71" s="171">
        <f t="shared" ref="G71:G86" si="13">F71/E71*100</f>
        <v>97.805494302034433</v>
      </c>
    </row>
    <row r="72" spans="1:7" s="26" customFormat="1" ht="12" customHeight="1">
      <c r="A72" s="27" t="s">
        <v>104</v>
      </c>
      <c r="B72" s="137" t="s">
        <v>323</v>
      </c>
      <c r="C72" s="28" t="s">
        <v>105</v>
      </c>
      <c r="D72" s="38">
        <f>'04'!C15</f>
        <v>17710093</v>
      </c>
      <c r="E72" s="38">
        <f>'04'!D15</f>
        <v>17710093</v>
      </c>
      <c r="F72" s="38">
        <f>'04'!G15</f>
        <v>17321444</v>
      </c>
      <c r="G72" s="177">
        <f t="shared" si="13"/>
        <v>97.805494302034433</v>
      </c>
    </row>
    <row r="73" spans="1:7" s="26" customFormat="1" ht="12" customHeight="1" thickBot="1">
      <c r="A73" s="33" t="s">
        <v>106</v>
      </c>
      <c r="B73" s="137" t="s">
        <v>324</v>
      </c>
      <c r="C73" s="34" t="s">
        <v>107</v>
      </c>
      <c r="D73" s="38">
        <f>'04'!C16</f>
        <v>0</v>
      </c>
      <c r="E73" s="38">
        <f>'04'!D16</f>
        <v>0</v>
      </c>
      <c r="F73" s="38">
        <f>'04'!G16</f>
        <v>0</v>
      </c>
      <c r="G73" s="177"/>
    </row>
    <row r="74" spans="1:7" s="26" customFormat="1" ht="12" customHeight="1" thickBot="1">
      <c r="A74" s="41" t="s">
        <v>108</v>
      </c>
      <c r="B74" s="136"/>
      <c r="C74" s="35" t="s">
        <v>109</v>
      </c>
      <c r="D74" s="11">
        <f>SUM(D75:D77)</f>
        <v>0</v>
      </c>
      <c r="E74" s="11">
        <f t="shared" ref="E74:F74" si="14">SUM(E75:E77)</f>
        <v>0</v>
      </c>
      <c r="F74" s="11">
        <f t="shared" si="14"/>
        <v>0</v>
      </c>
      <c r="G74" s="171"/>
    </row>
    <row r="75" spans="1:7" s="26" customFormat="1" ht="12" customHeight="1">
      <c r="A75" s="27" t="s">
        <v>380</v>
      </c>
      <c r="B75" s="137" t="s">
        <v>325</v>
      </c>
      <c r="C75" s="28" t="s">
        <v>110</v>
      </c>
      <c r="D75" s="38">
        <f>'04'!C18</f>
        <v>0</v>
      </c>
      <c r="E75" s="38">
        <f>'04'!D18</f>
        <v>0</v>
      </c>
      <c r="F75" s="38">
        <f>'04'!G18</f>
        <v>0</v>
      </c>
      <c r="G75" s="177"/>
    </row>
    <row r="76" spans="1:7" s="26" customFormat="1" ht="12" customHeight="1">
      <c r="A76" s="30" t="s">
        <v>381</v>
      </c>
      <c r="B76" s="138" t="s">
        <v>326</v>
      </c>
      <c r="C76" s="31" t="s">
        <v>111</v>
      </c>
      <c r="D76" s="38">
        <f>'04'!C19</f>
        <v>0</v>
      </c>
      <c r="E76" s="38">
        <f>'04'!D19</f>
        <v>0</v>
      </c>
      <c r="F76" s="38">
        <f>'04'!G19</f>
        <v>0</v>
      </c>
      <c r="G76" s="177"/>
    </row>
    <row r="77" spans="1:7" s="26" customFormat="1" ht="12" customHeight="1" thickBot="1">
      <c r="A77" s="33" t="s">
        <v>382</v>
      </c>
      <c r="B77" s="139" t="s">
        <v>379</v>
      </c>
      <c r="C77" s="34" t="s">
        <v>523</v>
      </c>
      <c r="D77" s="38">
        <f>'04'!C21</f>
        <v>0</v>
      </c>
      <c r="E77" s="38">
        <f>'04'!D21</f>
        <v>0</v>
      </c>
      <c r="F77" s="38">
        <f>'04'!G21</f>
        <v>0</v>
      </c>
      <c r="G77" s="177"/>
    </row>
    <row r="78" spans="1:7" s="26" customFormat="1" ht="12" customHeight="1" thickBot="1">
      <c r="A78" s="41" t="s">
        <v>112</v>
      </c>
      <c r="B78" s="136" t="s">
        <v>327</v>
      </c>
      <c r="C78" s="35" t="s">
        <v>113</v>
      </c>
      <c r="D78" s="11">
        <f>SUM(D79:D82)</f>
        <v>0</v>
      </c>
      <c r="E78" s="11">
        <f t="shared" ref="E78:F78" si="15">SUM(E79:E82)</f>
        <v>0</v>
      </c>
      <c r="F78" s="11">
        <f t="shared" si="15"/>
        <v>0</v>
      </c>
      <c r="G78" s="171"/>
    </row>
    <row r="79" spans="1:7" s="26" customFormat="1" ht="12" customHeight="1">
      <c r="A79" s="43" t="s">
        <v>383</v>
      </c>
      <c r="B79" s="137" t="s">
        <v>328</v>
      </c>
      <c r="C79" s="28" t="s">
        <v>524</v>
      </c>
      <c r="D79" s="38">
        <f>'04'!C27</f>
        <v>0</v>
      </c>
      <c r="E79" s="38">
        <f>'04'!D27</f>
        <v>0</v>
      </c>
      <c r="F79" s="38">
        <f>'04'!G27</f>
        <v>0</v>
      </c>
      <c r="G79" s="177"/>
    </row>
    <row r="80" spans="1:7" s="26" customFormat="1" ht="12" customHeight="1">
      <c r="A80" s="44" t="s">
        <v>384</v>
      </c>
      <c r="B80" s="137" t="s">
        <v>329</v>
      </c>
      <c r="C80" s="31" t="s">
        <v>525</v>
      </c>
      <c r="D80" s="38">
        <f>'04'!C28</f>
        <v>0</v>
      </c>
      <c r="E80" s="38">
        <f>'04'!D28</f>
        <v>0</v>
      </c>
      <c r="F80" s="38">
        <f>'04'!G28</f>
        <v>0</v>
      </c>
      <c r="G80" s="177"/>
    </row>
    <row r="81" spans="1:7" s="26" customFormat="1" ht="12" customHeight="1">
      <c r="A81" s="44" t="s">
        <v>385</v>
      </c>
      <c r="B81" s="137" t="s">
        <v>330</v>
      </c>
      <c r="C81" s="31" t="s">
        <v>526</v>
      </c>
      <c r="D81" s="38">
        <f>'04'!C29</f>
        <v>0</v>
      </c>
      <c r="E81" s="38">
        <f>'04'!D29</f>
        <v>0</v>
      </c>
      <c r="F81" s="38">
        <f>'04'!G29</f>
        <v>0</v>
      </c>
      <c r="G81" s="177"/>
    </row>
    <row r="82" spans="1:7" s="26" customFormat="1" ht="12" customHeight="1" thickBot="1">
      <c r="A82" s="45" t="s">
        <v>386</v>
      </c>
      <c r="B82" s="137" t="s">
        <v>331</v>
      </c>
      <c r="C82" s="34" t="s">
        <v>527</v>
      </c>
      <c r="D82" s="38">
        <f>'04'!C30</f>
        <v>0</v>
      </c>
      <c r="E82" s="38">
        <f>'04'!D30</f>
        <v>0</v>
      </c>
      <c r="F82" s="38">
        <f>'04'!G30</f>
        <v>0</v>
      </c>
      <c r="G82" s="177"/>
    </row>
    <row r="83" spans="1:7" s="26" customFormat="1" ht="13.5" customHeight="1" thickBot="1">
      <c r="A83" s="41" t="s">
        <v>114</v>
      </c>
      <c r="B83" s="136" t="s">
        <v>332</v>
      </c>
      <c r="C83" s="35" t="s">
        <v>115</v>
      </c>
      <c r="D83" s="46"/>
      <c r="E83" s="46"/>
      <c r="F83" s="46"/>
      <c r="G83" s="180"/>
    </row>
    <row r="84" spans="1:7" s="26" customFormat="1" ht="13.5" customHeight="1" thickBot="1">
      <c r="A84" s="155" t="s">
        <v>174</v>
      </c>
      <c r="B84" s="136"/>
      <c r="C84" s="35" t="s">
        <v>549</v>
      </c>
      <c r="D84" s="46"/>
      <c r="E84" s="46"/>
      <c r="F84" s="46"/>
      <c r="G84" s="180"/>
    </row>
    <row r="85" spans="1:7" s="26" customFormat="1" ht="15.75" customHeight="1" thickBot="1">
      <c r="A85" s="155" t="s">
        <v>177</v>
      </c>
      <c r="B85" s="136" t="s">
        <v>312</v>
      </c>
      <c r="C85" s="47" t="s">
        <v>116</v>
      </c>
      <c r="D85" s="14">
        <f>+D62+D66+D71+D74+D78+D83</f>
        <v>17710093</v>
      </c>
      <c r="E85" s="14">
        <f t="shared" ref="E85:F85" si="16">+E62+E66+E71+E74+E78+E83</f>
        <v>17710093</v>
      </c>
      <c r="F85" s="14">
        <f t="shared" si="16"/>
        <v>17321444</v>
      </c>
      <c r="G85" s="174">
        <f t="shared" si="13"/>
        <v>97.805494302034433</v>
      </c>
    </row>
    <row r="86" spans="1:7" s="26" customFormat="1" ht="16.5" customHeight="1" thickBot="1">
      <c r="A86" s="155" t="s">
        <v>180</v>
      </c>
      <c r="B86" s="140"/>
      <c r="C86" s="48" t="s">
        <v>117</v>
      </c>
      <c r="D86" s="14">
        <f>+D61+D85</f>
        <v>224404432</v>
      </c>
      <c r="E86" s="14">
        <f t="shared" ref="E86:F86" si="17">+E61+E85</f>
        <v>252907181</v>
      </c>
      <c r="F86" s="14">
        <f t="shared" si="17"/>
        <v>163368286</v>
      </c>
      <c r="G86" s="174">
        <f t="shared" si="13"/>
        <v>64.596143673753573</v>
      </c>
    </row>
    <row r="87" spans="1:7" s="26" customFormat="1">
      <c r="A87" s="74"/>
      <c r="B87" s="49"/>
      <c r="C87" s="75"/>
      <c r="D87" s="76"/>
      <c r="E87" s="76"/>
      <c r="F87" s="76"/>
      <c r="G87" s="181"/>
    </row>
    <row r="88" spans="1:7" ht="16.5" customHeight="1">
      <c r="A88" s="530" t="s">
        <v>118</v>
      </c>
      <c r="B88" s="530"/>
      <c r="C88" s="530"/>
      <c r="D88" s="530"/>
      <c r="E88" s="156"/>
      <c r="F88" s="156"/>
      <c r="G88" s="167"/>
    </row>
    <row r="89" spans="1:7" s="50" customFormat="1" ht="16.5" customHeight="1" thickBot="1">
      <c r="A89" s="531" t="s">
        <v>119</v>
      </c>
      <c r="B89" s="531"/>
      <c r="C89" s="531"/>
      <c r="D89" s="16"/>
      <c r="E89" s="16"/>
      <c r="F89" s="16"/>
      <c r="G89" s="168" t="s">
        <v>553</v>
      </c>
    </row>
    <row r="90" spans="1:7" ht="38.1" customHeight="1" thickBot="1">
      <c r="A90" s="17" t="s">
        <v>2</v>
      </c>
      <c r="B90" s="133" t="s">
        <v>238</v>
      </c>
      <c r="C90" s="18" t="s">
        <v>120</v>
      </c>
      <c r="D90" s="19" t="s">
        <v>554</v>
      </c>
      <c r="E90" s="19" t="s">
        <v>579</v>
      </c>
      <c r="F90" s="19" t="s">
        <v>580</v>
      </c>
      <c r="G90" s="169" t="s">
        <v>1350</v>
      </c>
    </row>
    <row r="91" spans="1:7" s="23" customFormat="1" ht="12" customHeight="1" thickBot="1">
      <c r="A91" s="10">
        <v>1</v>
      </c>
      <c r="B91" s="10">
        <v>2</v>
      </c>
      <c r="C91" s="51">
        <v>2</v>
      </c>
      <c r="D91" s="52">
        <v>3</v>
      </c>
      <c r="E91" s="52">
        <v>3</v>
      </c>
      <c r="F91" s="52">
        <v>3</v>
      </c>
      <c r="G91" s="182">
        <v>3</v>
      </c>
    </row>
    <row r="92" spans="1:7" ht="12" customHeight="1" thickBot="1">
      <c r="A92" s="53" t="s">
        <v>4</v>
      </c>
      <c r="B92" s="141"/>
      <c r="C92" s="54" t="s">
        <v>121</v>
      </c>
      <c r="D92" s="55">
        <f>SUM(D93:D97)</f>
        <v>213174592</v>
      </c>
      <c r="E92" s="55">
        <f t="shared" ref="E92:F92" si="18">SUM(E93:E97)</f>
        <v>246113018</v>
      </c>
      <c r="F92" s="55">
        <f t="shared" si="18"/>
        <v>132990314</v>
      </c>
      <c r="G92" s="183">
        <f t="shared" ref="G92:G135" si="19">F92/E92*100</f>
        <v>54.036277755937313</v>
      </c>
    </row>
    <row r="93" spans="1:7" ht="12" customHeight="1">
      <c r="A93" s="56" t="s">
        <v>5</v>
      </c>
      <c r="B93" s="142" t="s">
        <v>239</v>
      </c>
      <c r="C93" s="57" t="s">
        <v>122</v>
      </c>
      <c r="D93" s="58">
        <f>'01'!C23</f>
        <v>117825000</v>
      </c>
      <c r="E93" s="58">
        <f>'01'!D23</f>
        <v>127343211</v>
      </c>
      <c r="F93" s="58">
        <f>'01'!I23</f>
        <v>65416763</v>
      </c>
      <c r="G93" s="184">
        <f t="shared" si="19"/>
        <v>51.370436230008366</v>
      </c>
    </row>
    <row r="94" spans="1:7" ht="12" customHeight="1">
      <c r="A94" s="30" t="s">
        <v>7</v>
      </c>
      <c r="B94" s="138" t="s">
        <v>240</v>
      </c>
      <c r="C94" s="2" t="s">
        <v>123</v>
      </c>
      <c r="D94" s="32">
        <f>'01'!C24</f>
        <v>29673000</v>
      </c>
      <c r="E94" s="32">
        <f>'01'!D24</f>
        <v>31830807</v>
      </c>
      <c r="F94" s="32">
        <f>'01'!I24</f>
        <v>16336403</v>
      </c>
      <c r="G94" s="173">
        <f t="shared" si="19"/>
        <v>51.322616482830611</v>
      </c>
    </row>
    <row r="95" spans="1:7" ht="12" customHeight="1">
      <c r="A95" s="30" t="s">
        <v>9</v>
      </c>
      <c r="B95" s="138" t="s">
        <v>241</v>
      </c>
      <c r="C95" s="2" t="s">
        <v>124</v>
      </c>
      <c r="D95" s="36">
        <f>'01'!C64</f>
        <v>54835000</v>
      </c>
      <c r="E95" s="36">
        <f>'01'!D64</f>
        <v>54835000</v>
      </c>
      <c r="F95" s="36">
        <f>'01'!I64</f>
        <v>23867742</v>
      </c>
      <c r="G95" s="176">
        <f t="shared" si="19"/>
        <v>43.526473967356615</v>
      </c>
    </row>
    <row r="96" spans="1:7" ht="12" customHeight="1">
      <c r="A96" s="30" t="s">
        <v>10</v>
      </c>
      <c r="B96" s="138" t="s">
        <v>242</v>
      </c>
      <c r="C96" s="59" t="s">
        <v>125</v>
      </c>
      <c r="D96" s="36">
        <f>'01'!C124</f>
        <v>0</v>
      </c>
      <c r="E96" s="36">
        <f>'01'!D124</f>
        <v>0</v>
      </c>
      <c r="F96" s="36">
        <f>'01'!I124</f>
        <v>0</v>
      </c>
      <c r="G96" s="176"/>
    </row>
    <row r="97" spans="1:7" ht="12" customHeight="1" thickBot="1">
      <c r="A97" s="30" t="s">
        <v>126</v>
      </c>
      <c r="B97" s="145" t="s">
        <v>243</v>
      </c>
      <c r="C97" s="60" t="s">
        <v>127</v>
      </c>
      <c r="D97" s="36">
        <f>'01'!C194-'01'!C193</f>
        <v>10841592</v>
      </c>
      <c r="E97" s="36">
        <f>'01'!D194-'01'!D193</f>
        <v>32104000</v>
      </c>
      <c r="F97" s="36">
        <f>'01'!I194-'01'!I193</f>
        <v>27369406</v>
      </c>
      <c r="G97" s="176">
        <f t="shared" si="19"/>
        <v>85.252323697981552</v>
      </c>
    </row>
    <row r="98" spans="1:7" ht="12" customHeight="1" thickBot="1">
      <c r="A98" s="24" t="s">
        <v>14</v>
      </c>
      <c r="B98" s="136" t="s">
        <v>575</v>
      </c>
      <c r="C98" s="5" t="s">
        <v>528</v>
      </c>
      <c r="D98" s="11">
        <f>+D99+D101+D100</f>
        <v>10859840</v>
      </c>
      <c r="E98" s="11">
        <f t="shared" ref="E98:F98" si="20">+E99+E101+E100</f>
        <v>4741571</v>
      </c>
      <c r="F98" s="11">
        <f t="shared" si="20"/>
        <v>0</v>
      </c>
      <c r="G98" s="171"/>
    </row>
    <row r="99" spans="1:7" ht="12" customHeight="1">
      <c r="A99" s="27" t="s">
        <v>333</v>
      </c>
      <c r="B99" s="137" t="s">
        <v>575</v>
      </c>
      <c r="C99" s="4" t="s">
        <v>133</v>
      </c>
      <c r="D99" s="29">
        <v>10859840</v>
      </c>
      <c r="E99" s="29">
        <v>4741571</v>
      </c>
      <c r="F99" s="29"/>
      <c r="G99" s="172"/>
    </row>
    <row r="100" spans="1:7" ht="12" customHeight="1">
      <c r="A100" s="27" t="s">
        <v>334</v>
      </c>
      <c r="B100" s="143" t="s">
        <v>575</v>
      </c>
      <c r="C100" s="148" t="s">
        <v>390</v>
      </c>
      <c r="D100" s="134"/>
      <c r="E100" s="134"/>
      <c r="F100" s="134"/>
      <c r="G100" s="185"/>
    </row>
    <row r="101" spans="1:7" ht="12" customHeight="1" thickBot="1">
      <c r="A101" s="27" t="s">
        <v>335</v>
      </c>
      <c r="B101" s="139" t="s">
        <v>575</v>
      </c>
      <c r="C101" s="63" t="s">
        <v>389</v>
      </c>
      <c r="D101" s="36"/>
      <c r="E101" s="36"/>
      <c r="F101" s="36"/>
      <c r="G101" s="176"/>
    </row>
    <row r="102" spans="1:7" ht="12" customHeight="1" thickBot="1">
      <c r="A102" s="24" t="s">
        <v>26</v>
      </c>
      <c r="B102" s="136"/>
      <c r="C102" s="62" t="s">
        <v>531</v>
      </c>
      <c r="D102" s="11">
        <f>+D103+D105+D107</f>
        <v>370000</v>
      </c>
      <c r="E102" s="11">
        <f t="shared" ref="E102:F102" si="21">+E103+E105+E107</f>
        <v>2052592</v>
      </c>
      <c r="F102" s="11">
        <f t="shared" si="21"/>
        <v>1149967</v>
      </c>
      <c r="G102" s="171">
        <f t="shared" si="19"/>
        <v>56.025113612447086</v>
      </c>
    </row>
    <row r="103" spans="1:7" ht="12" customHeight="1">
      <c r="A103" s="27" t="s">
        <v>520</v>
      </c>
      <c r="B103" s="137" t="s">
        <v>244</v>
      </c>
      <c r="C103" s="2" t="s">
        <v>128</v>
      </c>
      <c r="D103" s="29">
        <f>'01'!C203</f>
        <v>370000</v>
      </c>
      <c r="E103" s="29">
        <f>'01'!D203</f>
        <v>2052592</v>
      </c>
      <c r="F103" s="29">
        <f>'01'!I203</f>
        <v>1149967</v>
      </c>
      <c r="G103" s="172">
        <f t="shared" si="19"/>
        <v>56.025113612447086</v>
      </c>
    </row>
    <row r="104" spans="1:7" ht="12" customHeight="1">
      <c r="A104" s="27" t="s">
        <v>521</v>
      </c>
      <c r="B104" s="146" t="s">
        <v>244</v>
      </c>
      <c r="C104" s="63" t="s">
        <v>129</v>
      </c>
      <c r="D104" s="29"/>
      <c r="E104" s="29"/>
      <c r="F104" s="29"/>
      <c r="G104" s="172"/>
    </row>
    <row r="105" spans="1:7" ht="12" customHeight="1">
      <c r="A105" s="27" t="s">
        <v>522</v>
      </c>
      <c r="B105" s="146" t="s">
        <v>245</v>
      </c>
      <c r="C105" s="63" t="s">
        <v>130</v>
      </c>
      <c r="D105" s="32">
        <f>'01'!C208</f>
        <v>0</v>
      </c>
      <c r="E105" s="32">
        <f>'01'!D208</f>
        <v>0</v>
      </c>
      <c r="F105" s="32">
        <f>'01'!I208</f>
        <v>0</v>
      </c>
      <c r="G105" s="173"/>
    </row>
    <row r="106" spans="1:7" ht="12" customHeight="1">
      <c r="A106" s="27" t="s">
        <v>529</v>
      </c>
      <c r="B106" s="146" t="s">
        <v>245</v>
      </c>
      <c r="C106" s="63" t="s">
        <v>131</v>
      </c>
      <c r="D106" s="12"/>
      <c r="E106" s="12"/>
      <c r="F106" s="12"/>
      <c r="G106" s="186"/>
    </row>
    <row r="107" spans="1:7" ht="12" customHeight="1" thickBot="1">
      <c r="A107" s="27" t="s">
        <v>530</v>
      </c>
      <c r="B107" s="143" t="s">
        <v>246</v>
      </c>
      <c r="C107" s="64" t="s">
        <v>132</v>
      </c>
      <c r="D107" s="12">
        <f>'01'!C270</f>
        <v>0</v>
      </c>
      <c r="E107" s="12">
        <f>'01'!D270</f>
        <v>0</v>
      </c>
      <c r="F107" s="12">
        <f>'01'!I270</f>
        <v>0</v>
      </c>
      <c r="G107" s="186"/>
    </row>
    <row r="108" spans="1:7" ht="12" customHeight="1" thickBot="1">
      <c r="A108" s="24" t="s">
        <v>134</v>
      </c>
      <c r="B108" s="136"/>
      <c r="C108" s="5" t="s">
        <v>135</v>
      </c>
      <c r="D108" s="11">
        <f>+D92+D102+D98</f>
        <v>224404432</v>
      </c>
      <c r="E108" s="11">
        <f t="shared" ref="E108:F108" si="22">+E92+E102+E98</f>
        <v>252907181</v>
      </c>
      <c r="F108" s="11">
        <f t="shared" si="22"/>
        <v>134140281</v>
      </c>
      <c r="G108" s="171">
        <f t="shared" si="19"/>
        <v>53.039332639590022</v>
      </c>
    </row>
    <row r="109" spans="1:7" ht="12" customHeight="1" thickBot="1">
      <c r="A109" s="24" t="s">
        <v>40</v>
      </c>
      <c r="B109" s="136"/>
      <c r="C109" s="5" t="s">
        <v>136</v>
      </c>
      <c r="D109" s="11">
        <f>+D110+D111+D112</f>
        <v>0</v>
      </c>
      <c r="E109" s="11">
        <f t="shared" ref="E109:F109" si="23">+E110+E111+E112</f>
        <v>0</v>
      </c>
      <c r="F109" s="11">
        <f t="shared" si="23"/>
        <v>0</v>
      </c>
      <c r="G109" s="171"/>
    </row>
    <row r="110" spans="1:7" ht="12" customHeight="1">
      <c r="A110" s="27" t="s">
        <v>42</v>
      </c>
      <c r="B110" s="137" t="s">
        <v>247</v>
      </c>
      <c r="C110" s="4" t="s">
        <v>137</v>
      </c>
      <c r="D110" s="12">
        <f>'03'!C4</f>
        <v>0</v>
      </c>
      <c r="E110" s="12">
        <f>'03'!D4</f>
        <v>0</v>
      </c>
      <c r="F110" s="12">
        <f>'03'!I4</f>
        <v>0</v>
      </c>
      <c r="G110" s="186"/>
    </row>
    <row r="111" spans="1:7" ht="12" customHeight="1">
      <c r="A111" s="27" t="s">
        <v>44</v>
      </c>
      <c r="B111" s="137" t="s">
        <v>248</v>
      </c>
      <c r="C111" s="4" t="s">
        <v>138</v>
      </c>
      <c r="D111" s="12">
        <f>'03'!C6</f>
        <v>0</v>
      </c>
      <c r="E111" s="12">
        <f>'03'!D6</f>
        <v>0</v>
      </c>
      <c r="F111" s="12">
        <f>'03'!I6</f>
        <v>0</v>
      </c>
      <c r="G111" s="186"/>
    </row>
    <row r="112" spans="1:7" ht="12" customHeight="1" thickBot="1">
      <c r="A112" s="61" t="s">
        <v>46</v>
      </c>
      <c r="B112" s="143" t="s">
        <v>249</v>
      </c>
      <c r="C112" s="13" t="s">
        <v>139</v>
      </c>
      <c r="D112" s="12">
        <f>'03'!C7</f>
        <v>0</v>
      </c>
      <c r="E112" s="12">
        <f>'03'!D7</f>
        <v>0</v>
      </c>
      <c r="F112" s="12">
        <f>'03'!I7</f>
        <v>0</v>
      </c>
      <c r="G112" s="186"/>
    </row>
    <row r="113" spans="1:7" ht="12" customHeight="1" thickBot="1">
      <c r="A113" s="24" t="s">
        <v>62</v>
      </c>
      <c r="B113" s="136" t="s">
        <v>250</v>
      </c>
      <c r="C113" s="5" t="s">
        <v>140</v>
      </c>
      <c r="D113" s="11">
        <f>+D114+D117+D118+D119</f>
        <v>0</v>
      </c>
      <c r="E113" s="11">
        <f t="shared" ref="E113:F113" si="24">+E114+E117+E118+E119</f>
        <v>0</v>
      </c>
      <c r="F113" s="11">
        <f t="shared" si="24"/>
        <v>0</v>
      </c>
      <c r="G113" s="171"/>
    </row>
    <row r="114" spans="1:7" ht="12" customHeight="1">
      <c r="A114" s="27" t="s">
        <v>342</v>
      </c>
      <c r="B114" s="137" t="s">
        <v>251</v>
      </c>
      <c r="C114" s="4" t="s">
        <v>532</v>
      </c>
      <c r="D114" s="12">
        <f>'03'!C10</f>
        <v>0</v>
      </c>
      <c r="E114" s="12">
        <f>'03'!D10</f>
        <v>0</v>
      </c>
      <c r="F114" s="12">
        <f>'03'!I10</f>
        <v>0</v>
      </c>
      <c r="G114" s="186"/>
    </row>
    <row r="115" spans="1:7" ht="12" customHeight="1">
      <c r="A115" s="27" t="s">
        <v>343</v>
      </c>
      <c r="B115" s="137"/>
      <c r="C115" s="4" t="s">
        <v>533</v>
      </c>
      <c r="D115" s="12">
        <f>'03'!C13</f>
        <v>0</v>
      </c>
      <c r="E115" s="12">
        <f>'03'!D13</f>
        <v>0</v>
      </c>
      <c r="F115" s="12">
        <f>'03'!I13</f>
        <v>0</v>
      </c>
      <c r="G115" s="186"/>
    </row>
    <row r="116" spans="1:7" ht="12" customHeight="1">
      <c r="A116" s="27" t="s">
        <v>344</v>
      </c>
      <c r="B116" s="137"/>
      <c r="C116" s="4" t="s">
        <v>534</v>
      </c>
      <c r="D116" s="12">
        <f>'03'!C14</f>
        <v>0</v>
      </c>
      <c r="E116" s="12">
        <f>'03'!D14</f>
        <v>0</v>
      </c>
      <c r="F116" s="12">
        <f>'03'!I14</f>
        <v>0</v>
      </c>
      <c r="G116" s="186"/>
    </row>
    <row r="117" spans="1:7" ht="12" customHeight="1">
      <c r="A117" s="27" t="s">
        <v>345</v>
      </c>
      <c r="B117" s="137" t="s">
        <v>252</v>
      </c>
      <c r="C117" s="4" t="s">
        <v>535</v>
      </c>
      <c r="D117" s="12">
        <f>'03'!C15</f>
        <v>0</v>
      </c>
      <c r="E117" s="12">
        <f>'03'!D15</f>
        <v>0</v>
      </c>
      <c r="F117" s="12">
        <f>'03'!I15</f>
        <v>0</v>
      </c>
      <c r="G117" s="186"/>
    </row>
    <row r="118" spans="1:7" ht="12" customHeight="1">
      <c r="A118" s="27" t="s">
        <v>391</v>
      </c>
      <c r="B118" s="137" t="s">
        <v>253</v>
      </c>
      <c r="C118" s="4" t="s">
        <v>536</v>
      </c>
      <c r="D118" s="12">
        <f>'03'!C19</f>
        <v>0</v>
      </c>
      <c r="E118" s="12">
        <f>'03'!D19</f>
        <v>0</v>
      </c>
      <c r="F118" s="12">
        <f>'03'!I19</f>
        <v>0</v>
      </c>
      <c r="G118" s="186"/>
    </row>
    <row r="119" spans="1:7" ht="12" customHeight="1" thickBot="1">
      <c r="A119" s="27" t="s">
        <v>538</v>
      </c>
      <c r="B119" s="143" t="s">
        <v>254</v>
      </c>
      <c r="C119" s="13" t="s">
        <v>537</v>
      </c>
      <c r="D119" s="12">
        <f>'03'!C20</f>
        <v>0</v>
      </c>
      <c r="E119" s="12">
        <f>'03'!D20</f>
        <v>0</v>
      </c>
      <c r="F119" s="12">
        <f>'03'!I20</f>
        <v>0</v>
      </c>
      <c r="G119" s="186"/>
    </row>
    <row r="120" spans="1:7" ht="12" customHeight="1" thickBot="1">
      <c r="A120" s="24" t="s">
        <v>141</v>
      </c>
      <c r="B120" s="136"/>
      <c r="C120" s="5" t="s">
        <v>142</v>
      </c>
      <c r="D120" s="14">
        <f>SUM(D121:D125)</f>
        <v>0</v>
      </c>
      <c r="E120" s="14">
        <f t="shared" ref="E120:F120" si="25">SUM(E121:E125)</f>
        <v>0</v>
      </c>
      <c r="F120" s="14">
        <f t="shared" si="25"/>
        <v>0</v>
      </c>
      <c r="G120" s="174"/>
    </row>
    <row r="121" spans="1:7" ht="12" customHeight="1">
      <c r="A121" s="27" t="s">
        <v>76</v>
      </c>
      <c r="B121" s="137" t="s">
        <v>255</v>
      </c>
      <c r="C121" s="4" t="s">
        <v>143</v>
      </c>
      <c r="D121" s="12">
        <f>'03'!C23</f>
        <v>0</v>
      </c>
      <c r="E121" s="12">
        <f>'03'!D23</f>
        <v>0</v>
      </c>
      <c r="F121" s="12">
        <f>'03'!I23</f>
        <v>0</v>
      </c>
      <c r="G121" s="186"/>
    </row>
    <row r="122" spans="1:7" ht="12" customHeight="1">
      <c r="A122" s="27" t="s">
        <v>77</v>
      </c>
      <c r="B122" s="137" t="s">
        <v>256</v>
      </c>
      <c r="C122" s="4" t="s">
        <v>144</v>
      </c>
      <c r="D122" s="12">
        <f>'03'!C24</f>
        <v>0</v>
      </c>
      <c r="E122" s="12">
        <f>'03'!D24</f>
        <v>0</v>
      </c>
      <c r="F122" s="12">
        <f>'03'!I24</f>
        <v>0</v>
      </c>
      <c r="G122" s="186"/>
    </row>
    <row r="123" spans="1:7" ht="12" customHeight="1">
      <c r="A123" s="27" t="s">
        <v>78</v>
      </c>
      <c r="B123" s="137" t="s">
        <v>257</v>
      </c>
      <c r="C123" s="4" t="s">
        <v>539</v>
      </c>
      <c r="D123" s="12">
        <f>'03'!C26</f>
        <v>0</v>
      </c>
      <c r="E123" s="12">
        <f>'03'!D26</f>
        <v>0</v>
      </c>
      <c r="F123" s="12">
        <f>'03'!I26</f>
        <v>0</v>
      </c>
      <c r="G123" s="186"/>
    </row>
    <row r="124" spans="1:7" ht="12" customHeight="1">
      <c r="A124" s="27" t="s">
        <v>364</v>
      </c>
      <c r="B124" s="137" t="s">
        <v>258</v>
      </c>
      <c r="C124" s="4" t="s">
        <v>222</v>
      </c>
      <c r="D124" s="12">
        <f>'03'!C27</f>
        <v>0</v>
      </c>
      <c r="E124" s="12">
        <f>'03'!D27</f>
        <v>0</v>
      </c>
      <c r="F124" s="12">
        <f>'03'!I27</f>
        <v>0</v>
      </c>
      <c r="G124" s="186"/>
    </row>
    <row r="125" spans="1:7" ht="12" customHeight="1" thickBot="1">
      <c r="A125" s="27" t="s">
        <v>365</v>
      </c>
      <c r="B125" s="143" t="s">
        <v>556</v>
      </c>
      <c r="C125" s="13" t="s">
        <v>555</v>
      </c>
      <c r="D125" s="147">
        <f>'03'!C31</f>
        <v>0</v>
      </c>
      <c r="E125" s="147">
        <f>'03'!D31</f>
        <v>0</v>
      </c>
      <c r="F125" s="147">
        <f>'03'!I31</f>
        <v>0</v>
      </c>
      <c r="G125" s="187"/>
    </row>
    <row r="126" spans="1:7" ht="12" customHeight="1" thickBot="1">
      <c r="A126" s="24" t="s">
        <v>80</v>
      </c>
      <c r="B126" s="136" t="s">
        <v>259</v>
      </c>
      <c r="C126" s="5" t="s">
        <v>145</v>
      </c>
      <c r="D126" s="66">
        <f>+D127+D128+D130+D131</f>
        <v>0</v>
      </c>
      <c r="E126" s="66">
        <f t="shared" ref="E126:F126" si="26">+E127+E128+E130+E131</f>
        <v>0</v>
      </c>
      <c r="F126" s="66">
        <f t="shared" si="26"/>
        <v>0</v>
      </c>
      <c r="G126" s="188"/>
    </row>
    <row r="127" spans="1:7" ht="12" customHeight="1">
      <c r="A127" s="27" t="s">
        <v>373</v>
      </c>
      <c r="B127" s="137" t="s">
        <v>260</v>
      </c>
      <c r="C127" s="4" t="s">
        <v>540</v>
      </c>
      <c r="D127" s="12">
        <f>'03'!C33</f>
        <v>0</v>
      </c>
      <c r="E127" s="12">
        <f>'03'!D33</f>
        <v>0</v>
      </c>
      <c r="F127" s="12">
        <f>'03'!I33</f>
        <v>0</v>
      </c>
      <c r="G127" s="186"/>
    </row>
    <row r="128" spans="1:7" ht="12" customHeight="1">
      <c r="A128" s="27" t="s">
        <v>374</v>
      </c>
      <c r="B128" s="137" t="s">
        <v>261</v>
      </c>
      <c r="C128" s="4" t="s">
        <v>541</v>
      </c>
      <c r="D128" s="12">
        <f>'03'!C34</f>
        <v>0</v>
      </c>
      <c r="E128" s="12">
        <f>'03'!D34</f>
        <v>0</v>
      </c>
      <c r="F128" s="12">
        <f>'03'!I34</f>
        <v>0</v>
      </c>
      <c r="G128" s="186"/>
    </row>
    <row r="129" spans="1:9" ht="12" customHeight="1">
      <c r="A129" s="27" t="s">
        <v>375</v>
      </c>
      <c r="B129" s="137" t="s">
        <v>262</v>
      </c>
      <c r="C129" s="4" t="s">
        <v>542</v>
      </c>
      <c r="D129" s="12">
        <f>'03'!C35</f>
        <v>0</v>
      </c>
      <c r="E129" s="12">
        <f>'03'!D35</f>
        <v>0</v>
      </c>
      <c r="F129" s="12">
        <f>'03'!I35</f>
        <v>0</v>
      </c>
      <c r="G129" s="186"/>
    </row>
    <row r="130" spans="1:9" ht="12" customHeight="1">
      <c r="A130" s="27" t="s">
        <v>376</v>
      </c>
      <c r="B130" s="137" t="s">
        <v>263</v>
      </c>
      <c r="C130" s="4" t="s">
        <v>543</v>
      </c>
      <c r="D130" s="12">
        <f>'03'!C37</f>
        <v>0</v>
      </c>
      <c r="E130" s="12">
        <f>'03'!D37</f>
        <v>0</v>
      </c>
      <c r="F130" s="12">
        <f>'03'!I37</f>
        <v>0</v>
      </c>
      <c r="G130" s="186"/>
    </row>
    <row r="131" spans="1:9" ht="12" customHeight="1" thickBot="1">
      <c r="A131" s="61" t="s">
        <v>377</v>
      </c>
      <c r="B131" s="137" t="s">
        <v>557</v>
      </c>
      <c r="C131" s="13" t="s">
        <v>544</v>
      </c>
      <c r="D131" s="12">
        <f>'03'!C38</f>
        <v>0</v>
      </c>
      <c r="E131" s="12">
        <f>'03'!D38</f>
        <v>0</v>
      </c>
      <c r="F131" s="12">
        <f>'03'!I38</f>
        <v>0</v>
      </c>
      <c r="G131" s="189"/>
    </row>
    <row r="132" spans="1:9" ht="12" customHeight="1" thickBot="1">
      <c r="A132" s="153" t="s">
        <v>395</v>
      </c>
      <c r="B132" s="154" t="s">
        <v>550</v>
      </c>
      <c r="C132" s="5" t="s">
        <v>545</v>
      </c>
      <c r="D132" s="151">
        <f>'03'!C41</f>
        <v>0</v>
      </c>
      <c r="E132" s="151">
        <f>'03'!D41</f>
        <v>0</v>
      </c>
      <c r="F132" s="151">
        <f>'03'!I41</f>
        <v>0</v>
      </c>
      <c r="G132" s="190"/>
    </row>
    <row r="133" spans="1:9" ht="12" customHeight="1" thickBot="1">
      <c r="A133" s="153" t="s">
        <v>396</v>
      </c>
      <c r="B133" s="154" t="s">
        <v>551</v>
      </c>
      <c r="C133" s="5" t="s">
        <v>546</v>
      </c>
      <c r="D133" s="151">
        <f>'03'!C42</f>
        <v>0</v>
      </c>
      <c r="E133" s="151">
        <f>'03'!D42</f>
        <v>0</v>
      </c>
      <c r="F133" s="151">
        <f>'03'!I42</f>
        <v>0</v>
      </c>
      <c r="G133" s="190"/>
    </row>
    <row r="134" spans="1:9" ht="15" customHeight="1" thickBot="1">
      <c r="A134" s="24" t="s">
        <v>163</v>
      </c>
      <c r="B134" s="136" t="s">
        <v>552</v>
      </c>
      <c r="C134" s="5" t="s">
        <v>548</v>
      </c>
      <c r="D134" s="67">
        <f>+D109+D113+D120+D126</f>
        <v>0</v>
      </c>
      <c r="E134" s="67">
        <f t="shared" ref="E134:F134" si="27">+E109+E113+E120+E126</f>
        <v>0</v>
      </c>
      <c r="F134" s="67">
        <f t="shared" si="27"/>
        <v>0</v>
      </c>
      <c r="G134" s="191"/>
      <c r="H134" s="69"/>
      <c r="I134" s="69"/>
    </row>
    <row r="135" spans="1:9" s="26" customFormat="1" ht="12.95" customHeight="1" thickBot="1">
      <c r="A135" s="70" t="s">
        <v>164</v>
      </c>
      <c r="B135" s="144"/>
      <c r="C135" s="71" t="s">
        <v>547</v>
      </c>
      <c r="D135" s="67">
        <f>+D108+D134</f>
        <v>224404432</v>
      </c>
      <c r="E135" s="67">
        <f t="shared" ref="E135:F135" si="28">+E108+E134</f>
        <v>252907181</v>
      </c>
      <c r="F135" s="67">
        <f t="shared" si="28"/>
        <v>134140281</v>
      </c>
      <c r="G135" s="191">
        <f t="shared" si="19"/>
        <v>53.039332639590022</v>
      </c>
    </row>
    <row r="136" spans="1:9" ht="7.5" customHeight="1"/>
    <row r="137" spans="1:9">
      <c r="A137" s="532" t="s">
        <v>147</v>
      </c>
      <c r="B137" s="532"/>
      <c r="C137" s="532"/>
      <c r="D137" s="532"/>
      <c r="E137" s="157"/>
      <c r="F137" s="157"/>
      <c r="G137" s="193"/>
    </row>
    <row r="138" spans="1:9" ht="15" customHeight="1" thickBot="1">
      <c r="A138" s="529" t="s">
        <v>148</v>
      </c>
      <c r="B138" s="529"/>
      <c r="C138" s="529"/>
      <c r="D138" s="16"/>
      <c r="E138" s="16"/>
      <c r="F138" s="16"/>
      <c r="G138" s="168" t="s">
        <v>553</v>
      </c>
    </row>
    <row r="139" spans="1:9" ht="13.5" customHeight="1" thickBot="1">
      <c r="A139" s="24">
        <v>1</v>
      </c>
      <c r="B139" s="136"/>
      <c r="C139" s="62" t="s">
        <v>149</v>
      </c>
      <c r="D139" s="11">
        <f>+D61-D108</f>
        <v>-17710093</v>
      </c>
      <c r="E139" s="11">
        <f t="shared" ref="E139:G139" si="29">+E61-E108</f>
        <v>-17710093</v>
      </c>
      <c r="F139" s="11">
        <f t="shared" si="29"/>
        <v>11906561</v>
      </c>
      <c r="G139" s="171">
        <f t="shared" si="29"/>
        <v>9.056181910318017</v>
      </c>
    </row>
    <row r="140" spans="1:9" ht="27.75" customHeight="1" thickBot="1">
      <c r="A140" s="24" t="s">
        <v>14</v>
      </c>
      <c r="B140" s="136"/>
      <c r="C140" s="62" t="s">
        <v>150</v>
      </c>
      <c r="D140" s="11">
        <f>+D85-D134</f>
        <v>17710093</v>
      </c>
      <c r="E140" s="11">
        <f t="shared" ref="E140:G140" si="30">+E85-E134</f>
        <v>17710093</v>
      </c>
      <c r="F140" s="11">
        <f t="shared" si="30"/>
        <v>17321444</v>
      </c>
      <c r="G140" s="171">
        <f t="shared" si="30"/>
        <v>97.805494302034433</v>
      </c>
    </row>
    <row r="142" spans="1:9">
      <c r="D142" s="135">
        <f>D135-D86</f>
        <v>0</v>
      </c>
      <c r="E142" s="135">
        <f t="shared" ref="E142:G142" si="31">E135-E86</f>
        <v>0</v>
      </c>
      <c r="F142" s="135">
        <f t="shared" si="31"/>
        <v>-29228005</v>
      </c>
      <c r="G142" s="192">
        <f t="shared" si="31"/>
        <v>-11.556811034163552</v>
      </c>
    </row>
  </sheetData>
  <mergeCells count="6">
    <mergeCell ref="A138:C138"/>
    <mergeCell ref="A1:D1"/>
    <mergeCell ref="A2:C2"/>
    <mergeCell ref="A88:D88"/>
    <mergeCell ref="A89:C89"/>
    <mergeCell ref="A137:D137"/>
  </mergeCells>
  <phoneticPr fontId="23" type="noConversion"/>
  <printOptions horizontalCentered="1"/>
  <pageMargins left="0.23622047244094491" right="0.23622047244094491" top="0.74803149606299213" bottom="0.47244094488188981" header="0.31496062992125984" footer="0.19685039370078741"/>
  <pageSetup paperSize="9" scale="75" fitToHeight="2" orientation="portrait" r:id="rId1"/>
  <headerFooter alignWithMargins="0">
    <oddHeader xml:space="preserve">&amp;C&amp;"Times New Roman CE,Félkövér"&amp;12VÖLGYSÉGI ÖNKORMÁNYZATOK TÁRSULÁSA
 2017. ÉVI KÖLTSÉGVETÉSÉNEK ÖSSZEVONT MÉRLEGE&amp;R&amp;"Times New Roman CE,Félkövér dőlt" 1.1. melléklet
</oddHeader>
  </headerFooter>
  <rowBreaks count="1" manualBreakCount="1">
    <brk id="87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45"/>
  <sheetViews>
    <sheetView zoomScaleNormal="100" workbookViewId="0">
      <pane ySplit="1" topLeftCell="A20" activePane="bottomLeft" state="frozen"/>
      <selection activeCell="B27" sqref="B27"/>
      <selection pane="bottomLeft" activeCell="G13" sqref="G13"/>
    </sheetView>
  </sheetViews>
  <sheetFormatPr defaultRowHeight="12.75"/>
  <cols>
    <col min="1" max="1" width="3" style="214" bestFit="1" customWidth="1"/>
    <col min="2" max="2" width="82" style="214" customWidth="1"/>
    <col min="3" max="5" width="14.5" style="214" customWidth="1"/>
    <col min="6" max="256" width="8.875" style="214"/>
    <col min="257" max="257" width="3" style="214" bestFit="1" customWidth="1"/>
    <col min="258" max="258" width="82" style="214" customWidth="1"/>
    <col min="259" max="261" width="19.125" style="214" customWidth="1"/>
    <col min="262" max="512" width="8.875" style="214"/>
    <col min="513" max="513" width="3" style="214" bestFit="1" customWidth="1"/>
    <col min="514" max="514" width="82" style="214" customWidth="1"/>
    <col min="515" max="517" width="19.125" style="214" customWidth="1"/>
    <col min="518" max="768" width="8.875" style="214"/>
    <col min="769" max="769" width="3" style="214" bestFit="1" customWidth="1"/>
    <col min="770" max="770" width="82" style="214" customWidth="1"/>
    <col min="771" max="773" width="19.125" style="214" customWidth="1"/>
    <col min="774" max="1024" width="8.875" style="214"/>
    <col min="1025" max="1025" width="3" style="214" bestFit="1" customWidth="1"/>
    <col min="1026" max="1026" width="82" style="214" customWidth="1"/>
    <col min="1027" max="1029" width="19.125" style="214" customWidth="1"/>
    <col min="1030" max="1280" width="8.875" style="214"/>
    <col min="1281" max="1281" width="3" style="214" bestFit="1" customWidth="1"/>
    <col min="1282" max="1282" width="82" style="214" customWidth="1"/>
    <col min="1283" max="1285" width="19.125" style="214" customWidth="1"/>
    <col min="1286" max="1536" width="8.875" style="214"/>
    <col min="1537" max="1537" width="3" style="214" bestFit="1" customWidth="1"/>
    <col min="1538" max="1538" width="82" style="214" customWidth="1"/>
    <col min="1539" max="1541" width="19.125" style="214" customWidth="1"/>
    <col min="1542" max="1792" width="8.875" style="214"/>
    <col min="1793" max="1793" width="3" style="214" bestFit="1" customWidth="1"/>
    <col min="1794" max="1794" width="82" style="214" customWidth="1"/>
    <col min="1795" max="1797" width="19.125" style="214" customWidth="1"/>
    <col min="1798" max="2048" width="8.875" style="214"/>
    <col min="2049" max="2049" width="3" style="214" bestFit="1" customWidth="1"/>
    <col min="2050" max="2050" width="82" style="214" customWidth="1"/>
    <col min="2051" max="2053" width="19.125" style="214" customWidth="1"/>
    <col min="2054" max="2304" width="8.875" style="214"/>
    <col min="2305" max="2305" width="3" style="214" bestFit="1" customWidth="1"/>
    <col min="2306" max="2306" width="82" style="214" customWidth="1"/>
    <col min="2307" max="2309" width="19.125" style="214" customWidth="1"/>
    <col min="2310" max="2560" width="8.875" style="214"/>
    <col min="2561" max="2561" width="3" style="214" bestFit="1" customWidth="1"/>
    <col min="2562" max="2562" width="82" style="214" customWidth="1"/>
    <col min="2563" max="2565" width="19.125" style="214" customWidth="1"/>
    <col min="2566" max="2816" width="8.875" style="214"/>
    <col min="2817" max="2817" width="3" style="214" bestFit="1" customWidth="1"/>
    <col min="2818" max="2818" width="82" style="214" customWidth="1"/>
    <col min="2819" max="2821" width="19.125" style="214" customWidth="1"/>
    <col min="2822" max="3072" width="8.875" style="214"/>
    <col min="3073" max="3073" width="3" style="214" bestFit="1" customWidth="1"/>
    <col min="3074" max="3074" width="82" style="214" customWidth="1"/>
    <col min="3075" max="3077" width="19.125" style="214" customWidth="1"/>
    <col min="3078" max="3328" width="8.875" style="214"/>
    <col min="3329" max="3329" width="3" style="214" bestFit="1" customWidth="1"/>
    <col min="3330" max="3330" width="82" style="214" customWidth="1"/>
    <col min="3331" max="3333" width="19.125" style="214" customWidth="1"/>
    <col min="3334" max="3584" width="8.875" style="214"/>
    <col min="3585" max="3585" width="3" style="214" bestFit="1" customWidth="1"/>
    <col min="3586" max="3586" width="82" style="214" customWidth="1"/>
    <col min="3587" max="3589" width="19.125" style="214" customWidth="1"/>
    <col min="3590" max="3840" width="8.875" style="214"/>
    <col min="3841" max="3841" width="3" style="214" bestFit="1" customWidth="1"/>
    <col min="3842" max="3842" width="82" style="214" customWidth="1"/>
    <col min="3843" max="3845" width="19.125" style="214" customWidth="1"/>
    <col min="3846" max="4096" width="8.875" style="214"/>
    <col min="4097" max="4097" width="3" style="214" bestFit="1" customWidth="1"/>
    <col min="4098" max="4098" width="82" style="214" customWidth="1"/>
    <col min="4099" max="4101" width="19.125" style="214" customWidth="1"/>
    <col min="4102" max="4352" width="8.875" style="214"/>
    <col min="4353" max="4353" width="3" style="214" bestFit="1" customWidth="1"/>
    <col min="4354" max="4354" width="82" style="214" customWidth="1"/>
    <col min="4355" max="4357" width="19.125" style="214" customWidth="1"/>
    <col min="4358" max="4608" width="8.875" style="214"/>
    <col min="4609" max="4609" width="3" style="214" bestFit="1" customWidth="1"/>
    <col min="4610" max="4610" width="82" style="214" customWidth="1"/>
    <col min="4611" max="4613" width="19.125" style="214" customWidth="1"/>
    <col min="4614" max="4864" width="8.875" style="214"/>
    <col min="4865" max="4865" width="3" style="214" bestFit="1" customWidth="1"/>
    <col min="4866" max="4866" width="82" style="214" customWidth="1"/>
    <col min="4867" max="4869" width="19.125" style="214" customWidth="1"/>
    <col min="4870" max="5120" width="8.875" style="214"/>
    <col min="5121" max="5121" width="3" style="214" bestFit="1" customWidth="1"/>
    <col min="5122" max="5122" width="82" style="214" customWidth="1"/>
    <col min="5123" max="5125" width="19.125" style="214" customWidth="1"/>
    <col min="5126" max="5376" width="8.875" style="214"/>
    <col min="5377" max="5377" width="3" style="214" bestFit="1" customWidth="1"/>
    <col min="5378" max="5378" width="82" style="214" customWidth="1"/>
    <col min="5379" max="5381" width="19.125" style="214" customWidth="1"/>
    <col min="5382" max="5632" width="8.875" style="214"/>
    <col min="5633" max="5633" width="3" style="214" bestFit="1" customWidth="1"/>
    <col min="5634" max="5634" width="82" style="214" customWidth="1"/>
    <col min="5635" max="5637" width="19.125" style="214" customWidth="1"/>
    <col min="5638" max="5888" width="8.875" style="214"/>
    <col min="5889" max="5889" width="3" style="214" bestFit="1" customWidth="1"/>
    <col min="5890" max="5890" width="82" style="214" customWidth="1"/>
    <col min="5891" max="5893" width="19.125" style="214" customWidth="1"/>
    <col min="5894" max="6144" width="8.875" style="214"/>
    <col min="6145" max="6145" width="3" style="214" bestFit="1" customWidth="1"/>
    <col min="6146" max="6146" width="82" style="214" customWidth="1"/>
    <col min="6147" max="6149" width="19.125" style="214" customWidth="1"/>
    <col min="6150" max="6400" width="8.875" style="214"/>
    <col min="6401" max="6401" width="3" style="214" bestFit="1" customWidth="1"/>
    <col min="6402" max="6402" width="82" style="214" customWidth="1"/>
    <col min="6403" max="6405" width="19.125" style="214" customWidth="1"/>
    <col min="6406" max="6656" width="8.875" style="214"/>
    <col min="6657" max="6657" width="3" style="214" bestFit="1" customWidth="1"/>
    <col min="6658" max="6658" width="82" style="214" customWidth="1"/>
    <col min="6659" max="6661" width="19.125" style="214" customWidth="1"/>
    <col min="6662" max="6912" width="8.875" style="214"/>
    <col min="6913" max="6913" width="3" style="214" bestFit="1" customWidth="1"/>
    <col min="6914" max="6914" width="82" style="214" customWidth="1"/>
    <col min="6915" max="6917" width="19.125" style="214" customWidth="1"/>
    <col min="6918" max="7168" width="8.875" style="214"/>
    <col min="7169" max="7169" width="3" style="214" bestFit="1" customWidth="1"/>
    <col min="7170" max="7170" width="82" style="214" customWidth="1"/>
    <col min="7171" max="7173" width="19.125" style="214" customWidth="1"/>
    <col min="7174" max="7424" width="8.875" style="214"/>
    <col min="7425" max="7425" width="3" style="214" bestFit="1" customWidth="1"/>
    <col min="7426" max="7426" width="82" style="214" customWidth="1"/>
    <col min="7427" max="7429" width="19.125" style="214" customWidth="1"/>
    <col min="7430" max="7680" width="8.875" style="214"/>
    <col min="7681" max="7681" width="3" style="214" bestFit="1" customWidth="1"/>
    <col min="7682" max="7682" width="82" style="214" customWidth="1"/>
    <col min="7683" max="7685" width="19.125" style="214" customWidth="1"/>
    <col min="7686" max="7936" width="8.875" style="214"/>
    <col min="7937" max="7937" width="3" style="214" bestFit="1" customWidth="1"/>
    <col min="7938" max="7938" width="82" style="214" customWidth="1"/>
    <col min="7939" max="7941" width="19.125" style="214" customWidth="1"/>
    <col min="7942" max="8192" width="8.875" style="214"/>
    <col min="8193" max="8193" width="3" style="214" bestFit="1" customWidth="1"/>
    <col min="8194" max="8194" width="82" style="214" customWidth="1"/>
    <col min="8195" max="8197" width="19.125" style="214" customWidth="1"/>
    <col min="8198" max="8448" width="8.875" style="214"/>
    <col min="8449" max="8449" width="3" style="214" bestFit="1" customWidth="1"/>
    <col min="8450" max="8450" width="82" style="214" customWidth="1"/>
    <col min="8451" max="8453" width="19.125" style="214" customWidth="1"/>
    <col min="8454" max="8704" width="8.875" style="214"/>
    <col min="8705" max="8705" width="3" style="214" bestFit="1" customWidth="1"/>
    <col min="8706" max="8706" width="82" style="214" customWidth="1"/>
    <col min="8707" max="8709" width="19.125" style="214" customWidth="1"/>
    <col min="8710" max="8960" width="8.875" style="214"/>
    <col min="8961" max="8961" width="3" style="214" bestFit="1" customWidth="1"/>
    <col min="8962" max="8962" width="82" style="214" customWidth="1"/>
    <col min="8963" max="8965" width="19.125" style="214" customWidth="1"/>
    <col min="8966" max="9216" width="8.875" style="214"/>
    <col min="9217" max="9217" width="3" style="214" bestFit="1" customWidth="1"/>
    <col min="9218" max="9218" width="82" style="214" customWidth="1"/>
    <col min="9219" max="9221" width="19.125" style="214" customWidth="1"/>
    <col min="9222" max="9472" width="8.875" style="214"/>
    <col min="9473" max="9473" width="3" style="214" bestFit="1" customWidth="1"/>
    <col min="9474" max="9474" width="82" style="214" customWidth="1"/>
    <col min="9475" max="9477" width="19.125" style="214" customWidth="1"/>
    <col min="9478" max="9728" width="8.875" style="214"/>
    <col min="9729" max="9729" width="3" style="214" bestFit="1" customWidth="1"/>
    <col min="9730" max="9730" width="82" style="214" customWidth="1"/>
    <col min="9731" max="9733" width="19.125" style="214" customWidth="1"/>
    <col min="9734" max="9984" width="8.875" style="214"/>
    <col min="9985" max="9985" width="3" style="214" bestFit="1" customWidth="1"/>
    <col min="9986" max="9986" width="82" style="214" customWidth="1"/>
    <col min="9987" max="9989" width="19.125" style="214" customWidth="1"/>
    <col min="9990" max="10240" width="8.875" style="214"/>
    <col min="10241" max="10241" width="3" style="214" bestFit="1" customWidth="1"/>
    <col min="10242" max="10242" width="82" style="214" customWidth="1"/>
    <col min="10243" max="10245" width="19.125" style="214" customWidth="1"/>
    <col min="10246" max="10496" width="8.875" style="214"/>
    <col min="10497" max="10497" width="3" style="214" bestFit="1" customWidth="1"/>
    <col min="10498" max="10498" width="82" style="214" customWidth="1"/>
    <col min="10499" max="10501" width="19.125" style="214" customWidth="1"/>
    <col min="10502" max="10752" width="8.875" style="214"/>
    <col min="10753" max="10753" width="3" style="214" bestFit="1" customWidth="1"/>
    <col min="10754" max="10754" width="82" style="214" customWidth="1"/>
    <col min="10755" max="10757" width="19.125" style="214" customWidth="1"/>
    <col min="10758" max="11008" width="8.875" style="214"/>
    <col min="11009" max="11009" width="3" style="214" bestFit="1" customWidth="1"/>
    <col min="11010" max="11010" width="82" style="214" customWidth="1"/>
    <col min="11011" max="11013" width="19.125" style="214" customWidth="1"/>
    <col min="11014" max="11264" width="8.875" style="214"/>
    <col min="11265" max="11265" width="3" style="214" bestFit="1" customWidth="1"/>
    <col min="11266" max="11266" width="82" style="214" customWidth="1"/>
    <col min="11267" max="11269" width="19.125" style="214" customWidth="1"/>
    <col min="11270" max="11520" width="8.875" style="214"/>
    <col min="11521" max="11521" width="3" style="214" bestFit="1" customWidth="1"/>
    <col min="11522" max="11522" width="82" style="214" customWidth="1"/>
    <col min="11523" max="11525" width="19.125" style="214" customWidth="1"/>
    <col min="11526" max="11776" width="8.875" style="214"/>
    <col min="11777" max="11777" width="3" style="214" bestFit="1" customWidth="1"/>
    <col min="11778" max="11778" width="82" style="214" customWidth="1"/>
    <col min="11779" max="11781" width="19.125" style="214" customWidth="1"/>
    <col min="11782" max="12032" width="8.875" style="214"/>
    <col min="12033" max="12033" width="3" style="214" bestFit="1" customWidth="1"/>
    <col min="12034" max="12034" width="82" style="214" customWidth="1"/>
    <col min="12035" max="12037" width="19.125" style="214" customWidth="1"/>
    <col min="12038" max="12288" width="8.875" style="214"/>
    <col min="12289" max="12289" width="3" style="214" bestFit="1" customWidth="1"/>
    <col min="12290" max="12290" width="82" style="214" customWidth="1"/>
    <col min="12291" max="12293" width="19.125" style="214" customWidth="1"/>
    <col min="12294" max="12544" width="8.875" style="214"/>
    <col min="12545" max="12545" width="3" style="214" bestFit="1" customWidth="1"/>
    <col min="12546" max="12546" width="82" style="214" customWidth="1"/>
    <col min="12547" max="12549" width="19.125" style="214" customWidth="1"/>
    <col min="12550" max="12800" width="8.875" style="214"/>
    <col min="12801" max="12801" width="3" style="214" bestFit="1" customWidth="1"/>
    <col min="12802" max="12802" width="82" style="214" customWidth="1"/>
    <col min="12803" max="12805" width="19.125" style="214" customWidth="1"/>
    <col min="12806" max="13056" width="8.875" style="214"/>
    <col min="13057" max="13057" width="3" style="214" bestFit="1" customWidth="1"/>
    <col min="13058" max="13058" width="82" style="214" customWidth="1"/>
    <col min="13059" max="13061" width="19.125" style="214" customWidth="1"/>
    <col min="13062" max="13312" width="8.875" style="214"/>
    <col min="13313" max="13313" width="3" style="214" bestFit="1" customWidth="1"/>
    <col min="13314" max="13314" width="82" style="214" customWidth="1"/>
    <col min="13315" max="13317" width="19.125" style="214" customWidth="1"/>
    <col min="13318" max="13568" width="8.875" style="214"/>
    <col min="13569" max="13569" width="3" style="214" bestFit="1" customWidth="1"/>
    <col min="13570" max="13570" width="82" style="214" customWidth="1"/>
    <col min="13571" max="13573" width="19.125" style="214" customWidth="1"/>
    <col min="13574" max="13824" width="8.875" style="214"/>
    <col min="13825" max="13825" width="3" style="214" bestFit="1" customWidth="1"/>
    <col min="13826" max="13826" width="82" style="214" customWidth="1"/>
    <col min="13827" max="13829" width="19.125" style="214" customWidth="1"/>
    <col min="13830" max="14080" width="8.875" style="214"/>
    <col min="14081" max="14081" width="3" style="214" bestFit="1" customWidth="1"/>
    <col min="14082" max="14082" width="82" style="214" customWidth="1"/>
    <col min="14083" max="14085" width="19.125" style="214" customWidth="1"/>
    <col min="14086" max="14336" width="8.875" style="214"/>
    <col min="14337" max="14337" width="3" style="214" bestFit="1" customWidth="1"/>
    <col min="14338" max="14338" width="82" style="214" customWidth="1"/>
    <col min="14339" max="14341" width="19.125" style="214" customWidth="1"/>
    <col min="14342" max="14592" width="8.875" style="214"/>
    <col min="14593" max="14593" width="3" style="214" bestFit="1" customWidth="1"/>
    <col min="14594" max="14594" width="82" style="214" customWidth="1"/>
    <col min="14595" max="14597" width="19.125" style="214" customWidth="1"/>
    <col min="14598" max="14848" width="8.875" style="214"/>
    <col min="14849" max="14849" width="3" style="214" bestFit="1" customWidth="1"/>
    <col min="14850" max="14850" width="82" style="214" customWidth="1"/>
    <col min="14851" max="14853" width="19.125" style="214" customWidth="1"/>
    <col min="14854" max="15104" width="8.875" style="214"/>
    <col min="15105" max="15105" width="3" style="214" bestFit="1" customWidth="1"/>
    <col min="15106" max="15106" width="82" style="214" customWidth="1"/>
    <col min="15107" max="15109" width="19.125" style="214" customWidth="1"/>
    <col min="15110" max="15360" width="8.875" style="214"/>
    <col min="15361" max="15361" width="3" style="214" bestFit="1" customWidth="1"/>
    <col min="15362" max="15362" width="82" style="214" customWidth="1"/>
    <col min="15363" max="15365" width="19.125" style="214" customWidth="1"/>
    <col min="15366" max="15616" width="8.875" style="214"/>
    <col min="15617" max="15617" width="3" style="214" bestFit="1" customWidth="1"/>
    <col min="15618" max="15618" width="82" style="214" customWidth="1"/>
    <col min="15619" max="15621" width="19.125" style="214" customWidth="1"/>
    <col min="15622" max="15872" width="8.875" style="214"/>
    <col min="15873" max="15873" width="3" style="214" bestFit="1" customWidth="1"/>
    <col min="15874" max="15874" width="82" style="214" customWidth="1"/>
    <col min="15875" max="15877" width="19.125" style="214" customWidth="1"/>
    <col min="15878" max="16128" width="8.875" style="214"/>
    <col min="16129" max="16129" width="3" style="214" bestFit="1" customWidth="1"/>
    <col min="16130" max="16130" width="82" style="214" customWidth="1"/>
    <col min="16131" max="16133" width="19.125" style="214" customWidth="1"/>
    <col min="16134" max="16384" width="8.875" style="214"/>
  </cols>
  <sheetData>
    <row r="1" spans="1:5" ht="30">
      <c r="A1" s="284" t="s">
        <v>577</v>
      </c>
      <c r="B1" s="285" t="s">
        <v>154</v>
      </c>
      <c r="C1" s="285" t="s">
        <v>1436</v>
      </c>
      <c r="D1" s="285" t="s">
        <v>1470</v>
      </c>
      <c r="E1" s="286" t="s">
        <v>1471</v>
      </c>
    </row>
    <row r="2" spans="1:5">
      <c r="A2" s="287" t="s">
        <v>581</v>
      </c>
      <c r="B2" s="288" t="s">
        <v>1472</v>
      </c>
      <c r="C2" s="289">
        <v>0</v>
      </c>
      <c r="D2" s="289">
        <v>0</v>
      </c>
      <c r="E2" s="290">
        <v>0</v>
      </c>
    </row>
    <row r="3" spans="1:5">
      <c r="A3" s="287" t="s">
        <v>583</v>
      </c>
      <c r="B3" s="288" t="s">
        <v>1473</v>
      </c>
      <c r="C3" s="289">
        <v>83415675</v>
      </c>
      <c r="D3" s="289">
        <v>0</v>
      </c>
      <c r="E3" s="290">
        <v>102573931</v>
      </c>
    </row>
    <row r="4" spans="1:5" ht="13.5" thickBot="1">
      <c r="A4" s="291" t="s">
        <v>585</v>
      </c>
      <c r="B4" s="292" t="s">
        <v>1474</v>
      </c>
      <c r="C4" s="293">
        <v>0</v>
      </c>
      <c r="D4" s="293">
        <v>0</v>
      </c>
      <c r="E4" s="294">
        <v>0</v>
      </c>
    </row>
    <row r="5" spans="1:5" ht="13.5" thickBot="1">
      <c r="A5" s="295" t="s">
        <v>587</v>
      </c>
      <c r="B5" s="296" t="s">
        <v>1475</v>
      </c>
      <c r="C5" s="297">
        <v>83415675</v>
      </c>
      <c r="D5" s="297">
        <v>0</v>
      </c>
      <c r="E5" s="298">
        <v>102573931</v>
      </c>
    </row>
    <row r="6" spans="1:5">
      <c r="A6" s="299" t="s">
        <v>589</v>
      </c>
      <c r="B6" s="300" t="s">
        <v>1476</v>
      </c>
      <c r="C6" s="301">
        <v>0</v>
      </c>
      <c r="D6" s="301">
        <v>0</v>
      </c>
      <c r="E6" s="302">
        <v>0</v>
      </c>
    </row>
    <row r="7" spans="1:5" ht="13.5" thickBot="1">
      <c r="A7" s="291" t="s">
        <v>591</v>
      </c>
      <c r="B7" s="292" t="s">
        <v>1477</v>
      </c>
      <c r="C7" s="293">
        <v>0</v>
      </c>
      <c r="D7" s="293">
        <v>0</v>
      </c>
      <c r="E7" s="294">
        <v>0</v>
      </c>
    </row>
    <row r="8" spans="1:5" ht="13.5" thickBot="1">
      <c r="A8" s="295" t="s">
        <v>593</v>
      </c>
      <c r="B8" s="296" t="s">
        <v>1478</v>
      </c>
      <c r="C8" s="297">
        <v>0</v>
      </c>
      <c r="D8" s="297">
        <v>0</v>
      </c>
      <c r="E8" s="298">
        <v>0</v>
      </c>
    </row>
    <row r="9" spans="1:5">
      <c r="A9" s="299" t="s">
        <v>595</v>
      </c>
      <c r="B9" s="300" t="s">
        <v>1479</v>
      </c>
      <c r="C9" s="301">
        <v>146686445</v>
      </c>
      <c r="D9" s="301">
        <v>0</v>
      </c>
      <c r="E9" s="302">
        <v>171837217</v>
      </c>
    </row>
    <row r="10" spans="1:5">
      <c r="A10" s="287" t="s">
        <v>597</v>
      </c>
      <c r="B10" s="288" t="s">
        <v>1480</v>
      </c>
      <c r="C10" s="289">
        <v>136847953</v>
      </c>
      <c r="D10" s="289">
        <v>0</v>
      </c>
      <c r="E10" s="290">
        <v>166608841</v>
      </c>
    </row>
    <row r="11" spans="1:5">
      <c r="A11" s="287" t="s">
        <v>396</v>
      </c>
      <c r="B11" s="288" t="s">
        <v>1481</v>
      </c>
      <c r="C11" s="289">
        <v>0</v>
      </c>
      <c r="D11" s="289">
        <v>0</v>
      </c>
      <c r="E11" s="290">
        <v>0</v>
      </c>
    </row>
    <row r="12" spans="1:5" ht="13.5" thickBot="1">
      <c r="A12" s="291" t="s">
        <v>397</v>
      </c>
      <c r="B12" s="292" t="s">
        <v>1482</v>
      </c>
      <c r="C12" s="293">
        <v>545591</v>
      </c>
      <c r="D12" s="293">
        <v>0</v>
      </c>
      <c r="E12" s="294">
        <v>5000</v>
      </c>
    </row>
    <row r="13" spans="1:5" ht="13.5" thickBot="1">
      <c r="A13" s="295" t="s">
        <v>398</v>
      </c>
      <c r="B13" s="296" t="s">
        <v>1483</v>
      </c>
      <c r="C13" s="297">
        <v>284079989</v>
      </c>
      <c r="D13" s="297">
        <v>0</v>
      </c>
      <c r="E13" s="298">
        <v>338451058</v>
      </c>
    </row>
    <row r="14" spans="1:5">
      <c r="A14" s="299" t="s">
        <v>399</v>
      </c>
      <c r="B14" s="300" t="s">
        <v>1484</v>
      </c>
      <c r="C14" s="301">
        <v>5423204</v>
      </c>
      <c r="D14" s="301">
        <v>0</v>
      </c>
      <c r="E14" s="302">
        <v>6346983</v>
      </c>
    </row>
    <row r="15" spans="1:5">
      <c r="A15" s="287" t="s">
        <v>400</v>
      </c>
      <c r="B15" s="288" t="s">
        <v>1485</v>
      </c>
      <c r="C15" s="289">
        <v>33293952</v>
      </c>
      <c r="D15" s="289">
        <v>0</v>
      </c>
      <c r="E15" s="290">
        <v>43594584</v>
      </c>
    </row>
    <row r="16" spans="1:5">
      <c r="A16" s="287" t="s">
        <v>401</v>
      </c>
      <c r="B16" s="288" t="s">
        <v>1486</v>
      </c>
      <c r="C16" s="289">
        <v>0</v>
      </c>
      <c r="D16" s="289">
        <v>0</v>
      </c>
      <c r="E16" s="290">
        <v>0</v>
      </c>
    </row>
    <row r="17" spans="1:5" ht="13.5" thickBot="1">
      <c r="A17" s="291" t="s">
        <v>402</v>
      </c>
      <c r="B17" s="292" t="s">
        <v>1487</v>
      </c>
      <c r="C17" s="293">
        <v>110646</v>
      </c>
      <c r="D17" s="293">
        <v>0</v>
      </c>
      <c r="E17" s="294">
        <v>41518</v>
      </c>
    </row>
    <row r="18" spans="1:5" ht="13.5" thickBot="1">
      <c r="A18" s="295" t="s">
        <v>403</v>
      </c>
      <c r="B18" s="296" t="s">
        <v>1488</v>
      </c>
      <c r="C18" s="297">
        <v>38827802</v>
      </c>
      <c r="D18" s="297">
        <v>0</v>
      </c>
      <c r="E18" s="298">
        <v>49983085</v>
      </c>
    </row>
    <row r="19" spans="1:5">
      <c r="A19" s="299" t="s">
        <v>404</v>
      </c>
      <c r="B19" s="300" t="s">
        <v>1489</v>
      </c>
      <c r="C19" s="301">
        <v>107721436</v>
      </c>
      <c r="D19" s="301">
        <v>0</v>
      </c>
      <c r="E19" s="302">
        <v>129784556</v>
      </c>
    </row>
    <row r="20" spans="1:5">
      <c r="A20" s="287" t="s">
        <v>405</v>
      </c>
      <c r="B20" s="288" t="s">
        <v>1490</v>
      </c>
      <c r="C20" s="289">
        <v>8888937</v>
      </c>
      <c r="D20" s="289">
        <v>0</v>
      </c>
      <c r="E20" s="290">
        <v>10487341</v>
      </c>
    </row>
    <row r="21" spans="1:5" ht="13.5" thickBot="1">
      <c r="A21" s="291" t="s">
        <v>406</v>
      </c>
      <c r="B21" s="292" t="s">
        <v>1491</v>
      </c>
      <c r="C21" s="293">
        <v>34287679</v>
      </c>
      <c r="D21" s="293">
        <v>0</v>
      </c>
      <c r="E21" s="294">
        <v>34138681</v>
      </c>
    </row>
    <row r="22" spans="1:5" ht="13.5" thickBot="1">
      <c r="A22" s="295" t="s">
        <v>407</v>
      </c>
      <c r="B22" s="296" t="s">
        <v>1492</v>
      </c>
      <c r="C22" s="297">
        <v>150898052</v>
      </c>
      <c r="D22" s="297">
        <v>0</v>
      </c>
      <c r="E22" s="298">
        <v>174410578</v>
      </c>
    </row>
    <row r="23" spans="1:5" ht="13.5" thickBot="1">
      <c r="A23" s="295" t="s">
        <v>408</v>
      </c>
      <c r="B23" s="296" t="s">
        <v>1493</v>
      </c>
      <c r="C23" s="297">
        <v>2414565</v>
      </c>
      <c r="D23" s="297">
        <v>0</v>
      </c>
      <c r="E23" s="298">
        <v>1930143</v>
      </c>
    </row>
    <row r="24" spans="1:5" ht="13.5" thickBot="1">
      <c r="A24" s="295" t="s">
        <v>409</v>
      </c>
      <c r="B24" s="296" t="s">
        <v>1494</v>
      </c>
      <c r="C24" s="297">
        <v>172244870</v>
      </c>
      <c r="D24" s="297">
        <v>0</v>
      </c>
      <c r="E24" s="298">
        <v>210498651</v>
      </c>
    </row>
    <row r="25" spans="1:5" ht="13.5" thickBot="1">
      <c r="A25" s="295" t="s">
        <v>410</v>
      </c>
      <c r="B25" s="296" t="s">
        <v>1495</v>
      </c>
      <c r="C25" s="297">
        <v>3110375</v>
      </c>
      <c r="D25" s="297">
        <v>0</v>
      </c>
      <c r="E25" s="298">
        <v>4202532</v>
      </c>
    </row>
    <row r="26" spans="1:5">
      <c r="A26" s="299" t="s">
        <v>411</v>
      </c>
      <c r="B26" s="300" t="s">
        <v>1496</v>
      </c>
      <c r="C26" s="301">
        <v>0</v>
      </c>
      <c r="D26" s="301">
        <v>0</v>
      </c>
      <c r="E26" s="302">
        <v>0</v>
      </c>
    </row>
    <row r="27" spans="1:5">
      <c r="A27" s="287" t="s">
        <v>412</v>
      </c>
      <c r="B27" s="288" t="s">
        <v>1497</v>
      </c>
      <c r="C27" s="289">
        <v>0</v>
      </c>
      <c r="D27" s="289">
        <v>0</v>
      </c>
      <c r="E27" s="290">
        <v>0</v>
      </c>
    </row>
    <row r="28" spans="1:5">
      <c r="A28" s="287" t="s">
        <v>413</v>
      </c>
      <c r="B28" s="288" t="s">
        <v>1498</v>
      </c>
      <c r="C28" s="289">
        <v>0</v>
      </c>
      <c r="D28" s="289">
        <v>0</v>
      </c>
      <c r="E28" s="290">
        <v>0</v>
      </c>
    </row>
    <row r="29" spans="1:5">
      <c r="A29" s="287" t="s">
        <v>414</v>
      </c>
      <c r="B29" s="288" t="s">
        <v>1499</v>
      </c>
      <c r="C29" s="289">
        <v>17276</v>
      </c>
      <c r="D29" s="289">
        <v>0</v>
      </c>
      <c r="E29" s="290">
        <v>3740</v>
      </c>
    </row>
    <row r="30" spans="1:5">
      <c r="A30" s="287" t="s">
        <v>415</v>
      </c>
      <c r="B30" s="288" t="s">
        <v>1500</v>
      </c>
      <c r="C30" s="289">
        <v>0</v>
      </c>
      <c r="D30" s="289">
        <v>0</v>
      </c>
      <c r="E30" s="290">
        <v>0</v>
      </c>
    </row>
    <row r="31" spans="1:5" ht="25.5">
      <c r="A31" s="287" t="s">
        <v>416</v>
      </c>
      <c r="B31" s="288" t="s">
        <v>1501</v>
      </c>
      <c r="C31" s="289">
        <v>0</v>
      </c>
      <c r="D31" s="289">
        <v>0</v>
      </c>
      <c r="E31" s="290">
        <v>0</v>
      </c>
    </row>
    <row r="32" spans="1:5" ht="26.25" thickBot="1">
      <c r="A32" s="291" t="s">
        <v>417</v>
      </c>
      <c r="B32" s="292" t="s">
        <v>1502</v>
      </c>
      <c r="C32" s="293">
        <v>0</v>
      </c>
      <c r="D32" s="293">
        <v>0</v>
      </c>
      <c r="E32" s="294">
        <v>0</v>
      </c>
    </row>
    <row r="33" spans="1:5" ht="13.5" thickBot="1">
      <c r="A33" s="295" t="s">
        <v>418</v>
      </c>
      <c r="B33" s="296" t="s">
        <v>1503</v>
      </c>
      <c r="C33" s="297">
        <v>17276</v>
      </c>
      <c r="D33" s="297">
        <v>0</v>
      </c>
      <c r="E33" s="298">
        <v>3740</v>
      </c>
    </row>
    <row r="34" spans="1:5">
      <c r="A34" s="299" t="s">
        <v>419</v>
      </c>
      <c r="B34" s="300" t="s">
        <v>1504</v>
      </c>
      <c r="C34" s="301">
        <v>0</v>
      </c>
      <c r="D34" s="301">
        <v>0</v>
      </c>
      <c r="E34" s="302">
        <v>0</v>
      </c>
    </row>
    <row r="35" spans="1:5" ht="25.5">
      <c r="A35" s="287" t="s">
        <v>420</v>
      </c>
      <c r="B35" s="288" t="s">
        <v>1505</v>
      </c>
      <c r="C35" s="289">
        <v>0</v>
      </c>
      <c r="D35" s="289">
        <v>0</v>
      </c>
      <c r="E35" s="290">
        <v>0</v>
      </c>
    </row>
    <row r="36" spans="1:5">
      <c r="A36" s="287" t="s">
        <v>421</v>
      </c>
      <c r="B36" s="288" t="s">
        <v>1506</v>
      </c>
      <c r="C36" s="289">
        <v>3140</v>
      </c>
      <c r="D36" s="289">
        <v>0</v>
      </c>
      <c r="E36" s="290">
        <v>0</v>
      </c>
    </row>
    <row r="37" spans="1:5">
      <c r="A37" s="287" t="s">
        <v>422</v>
      </c>
      <c r="B37" s="288" t="s">
        <v>1507</v>
      </c>
      <c r="C37" s="289">
        <v>0</v>
      </c>
      <c r="D37" s="289">
        <v>0</v>
      </c>
      <c r="E37" s="290">
        <v>0</v>
      </c>
    </row>
    <row r="38" spans="1:5">
      <c r="A38" s="287" t="s">
        <v>423</v>
      </c>
      <c r="B38" s="288" t="s">
        <v>1508</v>
      </c>
      <c r="C38" s="289">
        <v>0</v>
      </c>
      <c r="D38" s="289">
        <v>0</v>
      </c>
      <c r="E38" s="290">
        <v>0</v>
      </c>
    </row>
    <row r="39" spans="1:5">
      <c r="A39" s="287" t="s">
        <v>424</v>
      </c>
      <c r="B39" s="288" t="s">
        <v>1509</v>
      </c>
      <c r="C39" s="289">
        <v>0</v>
      </c>
      <c r="D39" s="289">
        <v>0</v>
      </c>
      <c r="E39" s="290">
        <v>0</v>
      </c>
    </row>
    <row r="40" spans="1:5">
      <c r="A40" s="287" t="s">
        <v>425</v>
      </c>
      <c r="B40" s="288" t="s">
        <v>1510</v>
      </c>
      <c r="C40" s="289">
        <v>0</v>
      </c>
      <c r="D40" s="289">
        <v>0</v>
      </c>
      <c r="E40" s="290">
        <v>0</v>
      </c>
    </row>
    <row r="41" spans="1:5" ht="25.5">
      <c r="A41" s="287" t="s">
        <v>426</v>
      </c>
      <c r="B41" s="288" t="s">
        <v>1511</v>
      </c>
      <c r="C41" s="289">
        <v>0</v>
      </c>
      <c r="D41" s="289">
        <v>0</v>
      </c>
      <c r="E41" s="290">
        <v>0</v>
      </c>
    </row>
    <row r="42" spans="1:5" ht="26.25" thickBot="1">
      <c r="A42" s="291" t="s">
        <v>427</v>
      </c>
      <c r="B42" s="292" t="s">
        <v>1512</v>
      </c>
      <c r="C42" s="293">
        <v>0</v>
      </c>
      <c r="D42" s="293">
        <v>0</v>
      </c>
      <c r="E42" s="294">
        <v>0</v>
      </c>
    </row>
    <row r="43" spans="1:5" ht="13.5" thickBot="1">
      <c r="A43" s="295" t="s">
        <v>428</v>
      </c>
      <c r="B43" s="296" t="s">
        <v>1513</v>
      </c>
      <c r="C43" s="297">
        <v>3140</v>
      </c>
      <c r="D43" s="297">
        <v>0</v>
      </c>
      <c r="E43" s="298">
        <v>0</v>
      </c>
    </row>
    <row r="44" spans="1:5" ht="13.5" thickBot="1">
      <c r="A44" s="295" t="s">
        <v>429</v>
      </c>
      <c r="B44" s="296" t="s">
        <v>1514</v>
      </c>
      <c r="C44" s="297">
        <v>14136</v>
      </c>
      <c r="D44" s="297">
        <v>0</v>
      </c>
      <c r="E44" s="298">
        <v>3740</v>
      </c>
    </row>
    <row r="45" spans="1:5" ht="13.5" thickBot="1">
      <c r="A45" s="295" t="s">
        <v>430</v>
      </c>
      <c r="B45" s="296" t="s">
        <v>1515</v>
      </c>
      <c r="C45" s="297">
        <v>3124511</v>
      </c>
      <c r="D45" s="297">
        <v>0</v>
      </c>
      <c r="E45" s="298">
        <v>4206272</v>
      </c>
    </row>
  </sheetData>
  <pageMargins left="0.23622047244094491" right="0.23622047244094491" top="1.1417322834645669" bottom="0.98425196850393704" header="0.51181102362204722" footer="0.51181102362204722"/>
  <pageSetup scale="73" orientation="portrait" horizontalDpi="300" verticalDpi="300" r:id="rId1"/>
  <headerFooter alignWithMargins="0">
    <oddHeader>&amp;C&amp;"-,Félkövér"&amp;14VÖLGYSÉGI ÖNKORMÁNYZATOK TÁRSULÁSA
EREDMÉNYKIMUTATÁS&amp;R&amp;"Times New Roman,Félkövér dőlt"&amp;14 5.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14"/>
  <sheetViews>
    <sheetView zoomScaleNormal="100" workbookViewId="0">
      <selection activeCell="C12" sqref="C12"/>
    </sheetView>
  </sheetViews>
  <sheetFormatPr defaultRowHeight="12.75"/>
  <cols>
    <col min="1" max="1" width="6.5" style="303" customWidth="1"/>
    <col min="2" max="2" width="52.125" style="303" customWidth="1"/>
    <col min="3" max="3" width="22" style="303" customWidth="1"/>
    <col min="4" max="256" width="8.875" style="303"/>
    <col min="257" max="257" width="6.5" style="303" customWidth="1"/>
    <col min="258" max="258" width="52.125" style="303" customWidth="1"/>
    <col min="259" max="259" width="22" style="303" customWidth="1"/>
    <col min="260" max="512" width="8.875" style="303"/>
    <col min="513" max="513" width="6.5" style="303" customWidth="1"/>
    <col min="514" max="514" width="52.125" style="303" customWidth="1"/>
    <col min="515" max="515" width="22" style="303" customWidth="1"/>
    <col min="516" max="768" width="8.875" style="303"/>
    <col min="769" max="769" width="6.5" style="303" customWidth="1"/>
    <col min="770" max="770" width="52.125" style="303" customWidth="1"/>
    <col min="771" max="771" width="22" style="303" customWidth="1"/>
    <col min="772" max="1024" width="8.875" style="303"/>
    <col min="1025" max="1025" width="6.5" style="303" customWidth="1"/>
    <col min="1026" max="1026" width="52.125" style="303" customWidth="1"/>
    <col min="1027" max="1027" width="22" style="303" customWidth="1"/>
    <col min="1028" max="1280" width="8.875" style="303"/>
    <col min="1281" max="1281" width="6.5" style="303" customWidth="1"/>
    <col min="1282" max="1282" width="52.125" style="303" customWidth="1"/>
    <col min="1283" max="1283" width="22" style="303" customWidth="1"/>
    <col min="1284" max="1536" width="8.875" style="303"/>
    <col min="1537" max="1537" width="6.5" style="303" customWidth="1"/>
    <col min="1538" max="1538" width="52.125" style="303" customWidth="1"/>
    <col min="1539" max="1539" width="22" style="303" customWidth="1"/>
    <col min="1540" max="1792" width="8.875" style="303"/>
    <col min="1793" max="1793" width="6.5" style="303" customWidth="1"/>
    <col min="1794" max="1794" width="52.125" style="303" customWidth="1"/>
    <col min="1795" max="1795" width="22" style="303" customWidth="1"/>
    <col min="1796" max="2048" width="8.875" style="303"/>
    <col min="2049" max="2049" width="6.5" style="303" customWidth="1"/>
    <col min="2050" max="2050" width="52.125" style="303" customWidth="1"/>
    <col min="2051" max="2051" width="22" style="303" customWidth="1"/>
    <col min="2052" max="2304" width="8.875" style="303"/>
    <col min="2305" max="2305" width="6.5" style="303" customWidth="1"/>
    <col min="2306" max="2306" width="52.125" style="303" customWidth="1"/>
    <col min="2307" max="2307" width="22" style="303" customWidth="1"/>
    <col min="2308" max="2560" width="8.875" style="303"/>
    <col min="2561" max="2561" width="6.5" style="303" customWidth="1"/>
    <col min="2562" max="2562" width="52.125" style="303" customWidth="1"/>
    <col min="2563" max="2563" width="22" style="303" customWidth="1"/>
    <col min="2564" max="2816" width="8.875" style="303"/>
    <col min="2817" max="2817" width="6.5" style="303" customWidth="1"/>
    <col min="2818" max="2818" width="52.125" style="303" customWidth="1"/>
    <col min="2819" max="2819" width="22" style="303" customWidth="1"/>
    <col min="2820" max="3072" width="8.875" style="303"/>
    <col min="3073" max="3073" width="6.5" style="303" customWidth="1"/>
    <col min="3074" max="3074" width="52.125" style="303" customWidth="1"/>
    <col min="3075" max="3075" width="22" style="303" customWidth="1"/>
    <col min="3076" max="3328" width="8.875" style="303"/>
    <col min="3329" max="3329" width="6.5" style="303" customWidth="1"/>
    <col min="3330" max="3330" width="52.125" style="303" customWidth="1"/>
    <col min="3331" max="3331" width="22" style="303" customWidth="1"/>
    <col min="3332" max="3584" width="8.875" style="303"/>
    <col min="3585" max="3585" width="6.5" style="303" customWidth="1"/>
    <col min="3586" max="3586" width="52.125" style="303" customWidth="1"/>
    <col min="3587" max="3587" width="22" style="303" customWidth="1"/>
    <col min="3588" max="3840" width="8.875" style="303"/>
    <col min="3841" max="3841" width="6.5" style="303" customWidth="1"/>
    <col min="3842" max="3842" width="52.125" style="303" customWidth="1"/>
    <col min="3843" max="3843" width="22" style="303" customWidth="1"/>
    <col min="3844" max="4096" width="8.875" style="303"/>
    <col min="4097" max="4097" width="6.5" style="303" customWidth="1"/>
    <col min="4098" max="4098" width="52.125" style="303" customWidth="1"/>
    <col min="4099" max="4099" width="22" style="303" customWidth="1"/>
    <col min="4100" max="4352" width="8.875" style="303"/>
    <col min="4353" max="4353" width="6.5" style="303" customWidth="1"/>
    <col min="4354" max="4354" width="52.125" style="303" customWidth="1"/>
    <col min="4355" max="4355" width="22" style="303" customWidth="1"/>
    <col min="4356" max="4608" width="8.875" style="303"/>
    <col min="4609" max="4609" width="6.5" style="303" customWidth="1"/>
    <col min="4610" max="4610" width="52.125" style="303" customWidth="1"/>
    <col min="4611" max="4611" width="22" style="303" customWidth="1"/>
    <col min="4612" max="4864" width="8.875" style="303"/>
    <col min="4865" max="4865" width="6.5" style="303" customWidth="1"/>
    <col min="4866" max="4866" width="52.125" style="303" customWidth="1"/>
    <col min="4867" max="4867" width="22" style="303" customWidth="1"/>
    <col min="4868" max="5120" width="8.875" style="303"/>
    <col min="5121" max="5121" width="6.5" style="303" customWidth="1"/>
    <col min="5122" max="5122" width="52.125" style="303" customWidth="1"/>
    <col min="5123" max="5123" width="22" style="303" customWidth="1"/>
    <col min="5124" max="5376" width="8.875" style="303"/>
    <col min="5377" max="5377" width="6.5" style="303" customWidth="1"/>
    <col min="5378" max="5378" width="52.125" style="303" customWidth="1"/>
    <col min="5379" max="5379" width="22" style="303" customWidth="1"/>
    <col min="5380" max="5632" width="8.875" style="303"/>
    <col min="5633" max="5633" width="6.5" style="303" customWidth="1"/>
    <col min="5634" max="5634" width="52.125" style="303" customWidth="1"/>
    <col min="5635" max="5635" width="22" style="303" customWidth="1"/>
    <col min="5636" max="5888" width="8.875" style="303"/>
    <col min="5889" max="5889" width="6.5" style="303" customWidth="1"/>
    <col min="5890" max="5890" width="52.125" style="303" customWidth="1"/>
    <col min="5891" max="5891" width="22" style="303" customWidth="1"/>
    <col min="5892" max="6144" width="8.875" style="303"/>
    <col min="6145" max="6145" width="6.5" style="303" customWidth="1"/>
    <col min="6146" max="6146" width="52.125" style="303" customWidth="1"/>
    <col min="6147" max="6147" width="22" style="303" customWidth="1"/>
    <col min="6148" max="6400" width="8.875" style="303"/>
    <col min="6401" max="6401" width="6.5" style="303" customWidth="1"/>
    <col min="6402" max="6402" width="52.125" style="303" customWidth="1"/>
    <col min="6403" max="6403" width="22" style="303" customWidth="1"/>
    <col min="6404" max="6656" width="8.875" style="303"/>
    <col min="6657" max="6657" width="6.5" style="303" customWidth="1"/>
    <col min="6658" max="6658" width="52.125" style="303" customWidth="1"/>
    <col min="6659" max="6659" width="22" style="303" customWidth="1"/>
    <col min="6660" max="6912" width="8.875" style="303"/>
    <col min="6913" max="6913" width="6.5" style="303" customWidth="1"/>
    <col min="6914" max="6914" width="52.125" style="303" customWidth="1"/>
    <col min="6915" max="6915" width="22" style="303" customWidth="1"/>
    <col min="6916" max="7168" width="8.875" style="303"/>
    <col min="7169" max="7169" width="6.5" style="303" customWidth="1"/>
    <col min="7170" max="7170" width="52.125" style="303" customWidth="1"/>
    <col min="7171" max="7171" width="22" style="303" customWidth="1"/>
    <col min="7172" max="7424" width="8.875" style="303"/>
    <col min="7425" max="7425" width="6.5" style="303" customWidth="1"/>
    <col min="7426" max="7426" width="52.125" style="303" customWidth="1"/>
    <col min="7427" max="7427" width="22" style="303" customWidth="1"/>
    <col min="7428" max="7680" width="8.875" style="303"/>
    <col min="7681" max="7681" width="6.5" style="303" customWidth="1"/>
    <col min="7682" max="7682" width="52.125" style="303" customWidth="1"/>
    <col min="7683" max="7683" width="22" style="303" customWidth="1"/>
    <col min="7684" max="7936" width="8.875" style="303"/>
    <col min="7937" max="7937" width="6.5" style="303" customWidth="1"/>
    <col min="7938" max="7938" width="52.125" style="303" customWidth="1"/>
    <col min="7939" max="7939" width="22" style="303" customWidth="1"/>
    <col min="7940" max="8192" width="8.875" style="303"/>
    <col min="8193" max="8193" width="6.5" style="303" customWidth="1"/>
    <col min="8194" max="8194" width="52.125" style="303" customWidth="1"/>
    <col min="8195" max="8195" width="22" style="303" customWidth="1"/>
    <col min="8196" max="8448" width="8.875" style="303"/>
    <col min="8449" max="8449" width="6.5" style="303" customWidth="1"/>
    <col min="8450" max="8450" width="52.125" style="303" customWidth="1"/>
    <col min="8451" max="8451" width="22" style="303" customWidth="1"/>
    <col min="8452" max="8704" width="8.875" style="303"/>
    <col min="8705" max="8705" width="6.5" style="303" customWidth="1"/>
    <col min="8706" max="8706" width="52.125" style="303" customWidth="1"/>
    <col min="8707" max="8707" width="22" style="303" customWidth="1"/>
    <col min="8708" max="8960" width="8.875" style="303"/>
    <col min="8961" max="8961" width="6.5" style="303" customWidth="1"/>
    <col min="8962" max="8962" width="52.125" style="303" customWidth="1"/>
    <col min="8963" max="8963" width="22" style="303" customWidth="1"/>
    <col min="8964" max="9216" width="8.875" style="303"/>
    <col min="9217" max="9217" width="6.5" style="303" customWidth="1"/>
    <col min="9218" max="9218" width="52.125" style="303" customWidth="1"/>
    <col min="9219" max="9219" width="22" style="303" customWidth="1"/>
    <col min="9220" max="9472" width="8.875" style="303"/>
    <col min="9473" max="9473" width="6.5" style="303" customWidth="1"/>
    <col min="9474" max="9474" width="52.125" style="303" customWidth="1"/>
    <col min="9475" max="9475" width="22" style="303" customWidth="1"/>
    <col min="9476" max="9728" width="8.875" style="303"/>
    <col min="9729" max="9729" width="6.5" style="303" customWidth="1"/>
    <col min="9730" max="9730" width="52.125" style="303" customWidth="1"/>
    <col min="9731" max="9731" width="22" style="303" customWidth="1"/>
    <col min="9732" max="9984" width="8.875" style="303"/>
    <col min="9985" max="9985" width="6.5" style="303" customWidth="1"/>
    <col min="9986" max="9986" width="52.125" style="303" customWidth="1"/>
    <col min="9987" max="9987" width="22" style="303" customWidth="1"/>
    <col min="9988" max="10240" width="8.875" style="303"/>
    <col min="10241" max="10241" width="6.5" style="303" customWidth="1"/>
    <col min="10242" max="10242" width="52.125" style="303" customWidth="1"/>
    <col min="10243" max="10243" width="22" style="303" customWidth="1"/>
    <col min="10244" max="10496" width="8.875" style="303"/>
    <col min="10497" max="10497" width="6.5" style="303" customWidth="1"/>
    <col min="10498" max="10498" width="52.125" style="303" customWidth="1"/>
    <col min="10499" max="10499" width="22" style="303" customWidth="1"/>
    <col min="10500" max="10752" width="8.875" style="303"/>
    <col min="10753" max="10753" width="6.5" style="303" customWidth="1"/>
    <col min="10754" max="10754" width="52.125" style="303" customWidth="1"/>
    <col min="10755" max="10755" width="22" style="303" customWidth="1"/>
    <col min="10756" max="11008" width="8.875" style="303"/>
    <col min="11009" max="11009" width="6.5" style="303" customWidth="1"/>
    <col min="11010" max="11010" width="52.125" style="303" customWidth="1"/>
    <col min="11011" max="11011" width="22" style="303" customWidth="1"/>
    <col min="11012" max="11264" width="8.875" style="303"/>
    <col min="11265" max="11265" width="6.5" style="303" customWidth="1"/>
    <col min="11266" max="11266" width="52.125" style="303" customWidth="1"/>
    <col min="11267" max="11267" width="22" style="303" customWidth="1"/>
    <col min="11268" max="11520" width="8.875" style="303"/>
    <col min="11521" max="11521" width="6.5" style="303" customWidth="1"/>
    <col min="11522" max="11522" width="52.125" style="303" customWidth="1"/>
    <col min="11523" max="11523" width="22" style="303" customWidth="1"/>
    <col min="11524" max="11776" width="8.875" style="303"/>
    <col min="11777" max="11777" width="6.5" style="303" customWidth="1"/>
    <col min="11778" max="11778" width="52.125" style="303" customWidth="1"/>
    <col min="11779" max="11779" width="22" style="303" customWidth="1"/>
    <col min="11780" max="12032" width="8.875" style="303"/>
    <col min="12033" max="12033" width="6.5" style="303" customWidth="1"/>
    <col min="12034" max="12034" width="52.125" style="303" customWidth="1"/>
    <col min="12035" max="12035" width="22" style="303" customWidth="1"/>
    <col min="12036" max="12288" width="8.875" style="303"/>
    <col min="12289" max="12289" width="6.5" style="303" customWidth="1"/>
    <col min="12290" max="12290" width="52.125" style="303" customWidth="1"/>
    <col min="12291" max="12291" width="22" style="303" customWidth="1"/>
    <col min="12292" max="12544" width="8.875" style="303"/>
    <col min="12545" max="12545" width="6.5" style="303" customWidth="1"/>
    <col min="12546" max="12546" width="52.125" style="303" customWidth="1"/>
    <col min="12547" max="12547" width="22" style="303" customWidth="1"/>
    <col min="12548" max="12800" width="8.875" style="303"/>
    <col min="12801" max="12801" width="6.5" style="303" customWidth="1"/>
    <col min="12802" max="12802" width="52.125" style="303" customWidth="1"/>
    <col min="12803" max="12803" width="22" style="303" customWidth="1"/>
    <col min="12804" max="13056" width="8.875" style="303"/>
    <col min="13057" max="13057" width="6.5" style="303" customWidth="1"/>
    <col min="13058" max="13058" width="52.125" style="303" customWidth="1"/>
    <col min="13059" max="13059" width="22" style="303" customWidth="1"/>
    <col min="13060" max="13312" width="8.875" style="303"/>
    <col min="13313" max="13313" width="6.5" style="303" customWidth="1"/>
    <col min="13314" max="13314" width="52.125" style="303" customWidth="1"/>
    <col min="13315" max="13315" width="22" style="303" customWidth="1"/>
    <col min="13316" max="13568" width="8.875" style="303"/>
    <col min="13569" max="13569" width="6.5" style="303" customWidth="1"/>
    <col min="13570" max="13570" width="52.125" style="303" customWidth="1"/>
    <col min="13571" max="13571" width="22" style="303" customWidth="1"/>
    <col min="13572" max="13824" width="8.875" style="303"/>
    <col min="13825" max="13825" width="6.5" style="303" customWidth="1"/>
    <col min="13826" max="13826" width="52.125" style="303" customWidth="1"/>
    <col min="13827" max="13827" width="22" style="303" customWidth="1"/>
    <col min="13828" max="14080" width="8.875" style="303"/>
    <col min="14081" max="14081" width="6.5" style="303" customWidth="1"/>
    <col min="14082" max="14082" width="52.125" style="303" customWidth="1"/>
    <col min="14083" max="14083" width="22" style="303" customWidth="1"/>
    <col min="14084" max="14336" width="8.875" style="303"/>
    <col min="14337" max="14337" width="6.5" style="303" customWidth="1"/>
    <col min="14338" max="14338" width="52.125" style="303" customWidth="1"/>
    <col min="14339" max="14339" width="22" style="303" customWidth="1"/>
    <col min="14340" max="14592" width="8.875" style="303"/>
    <col min="14593" max="14593" width="6.5" style="303" customWidth="1"/>
    <col min="14594" max="14594" width="52.125" style="303" customWidth="1"/>
    <col min="14595" max="14595" width="22" style="303" customWidth="1"/>
    <col min="14596" max="14848" width="8.875" style="303"/>
    <col min="14849" max="14849" width="6.5" style="303" customWidth="1"/>
    <col min="14850" max="14850" width="52.125" style="303" customWidth="1"/>
    <col min="14851" max="14851" width="22" style="303" customWidth="1"/>
    <col min="14852" max="15104" width="8.875" style="303"/>
    <col min="15105" max="15105" width="6.5" style="303" customWidth="1"/>
    <col min="15106" max="15106" width="52.125" style="303" customWidth="1"/>
    <col min="15107" max="15107" width="22" style="303" customWidth="1"/>
    <col min="15108" max="15360" width="8.875" style="303"/>
    <col min="15361" max="15361" width="6.5" style="303" customWidth="1"/>
    <col min="15362" max="15362" width="52.125" style="303" customWidth="1"/>
    <col min="15363" max="15363" width="22" style="303" customWidth="1"/>
    <col min="15364" max="15616" width="8.875" style="303"/>
    <col min="15617" max="15617" width="6.5" style="303" customWidth="1"/>
    <col min="15618" max="15618" width="52.125" style="303" customWidth="1"/>
    <col min="15619" max="15619" width="22" style="303" customWidth="1"/>
    <col min="15620" max="15872" width="8.875" style="303"/>
    <col min="15873" max="15873" width="6.5" style="303" customWidth="1"/>
    <col min="15874" max="15874" width="52.125" style="303" customWidth="1"/>
    <col min="15875" max="15875" width="22" style="303" customWidth="1"/>
    <col min="15876" max="16128" width="8.875" style="303"/>
    <col min="16129" max="16129" width="6.5" style="303" customWidth="1"/>
    <col min="16130" max="16130" width="52.125" style="303" customWidth="1"/>
    <col min="16131" max="16131" width="22" style="303" customWidth="1"/>
    <col min="16132" max="16384" width="8.875" style="303"/>
  </cols>
  <sheetData>
    <row r="1" spans="1:3" ht="15">
      <c r="C1" s="304"/>
    </row>
    <row r="2" spans="1:3" ht="14.25">
      <c r="A2" s="305"/>
      <c r="B2" s="305"/>
      <c r="C2" s="305"/>
    </row>
    <row r="3" spans="1:3" ht="33.75" customHeight="1">
      <c r="A3" s="545" t="s">
        <v>1516</v>
      </c>
      <c r="B3" s="545"/>
      <c r="C3" s="545"/>
    </row>
    <row r="4" spans="1:3" ht="13.5" thickBot="1">
      <c r="C4" s="306"/>
    </row>
    <row r="5" spans="1:3" s="310" customFormat="1" ht="43.5" customHeight="1" thickBot="1">
      <c r="A5" s="307" t="s">
        <v>1517</v>
      </c>
      <c r="B5" s="308" t="s">
        <v>154</v>
      </c>
      <c r="C5" s="309" t="s">
        <v>1518</v>
      </c>
    </row>
    <row r="6" spans="1:3" s="314" customFormat="1" ht="28.5" customHeight="1">
      <c r="A6" s="311" t="s">
        <v>4</v>
      </c>
      <c r="B6" s="312" t="s">
        <v>1519</v>
      </c>
      <c r="C6" s="313">
        <f>C7+C8</f>
        <v>17835911</v>
      </c>
    </row>
    <row r="7" spans="1:3" s="314" customFormat="1" ht="18" customHeight="1">
      <c r="A7" s="315" t="s">
        <v>14</v>
      </c>
      <c r="B7" s="316" t="s">
        <v>1520</v>
      </c>
      <c r="C7" s="317">
        <v>17835911</v>
      </c>
    </row>
    <row r="8" spans="1:3" s="314" customFormat="1" ht="18" customHeight="1">
      <c r="A8" s="315" t="s">
        <v>26</v>
      </c>
      <c r="B8" s="316" t="s">
        <v>1521</v>
      </c>
      <c r="C8" s="317">
        <v>0</v>
      </c>
    </row>
    <row r="9" spans="1:3" s="314" customFormat="1" ht="18" customHeight="1">
      <c r="A9" s="315" t="s">
        <v>134</v>
      </c>
      <c r="B9" s="318" t="s">
        <v>1522</v>
      </c>
      <c r="C9" s="317">
        <v>272542281</v>
      </c>
    </row>
    <row r="10" spans="1:3" s="314" customFormat="1" ht="18" customHeight="1">
      <c r="A10" s="319" t="s">
        <v>40</v>
      </c>
      <c r="B10" s="320" t="s">
        <v>1523</v>
      </c>
      <c r="C10" s="321">
        <v>265468718</v>
      </c>
    </row>
    <row r="11" spans="1:3" s="314" customFormat="1" ht="18" customHeight="1" thickBot="1">
      <c r="A11" s="322" t="s">
        <v>62</v>
      </c>
      <c r="B11" s="323" t="s">
        <v>1524</v>
      </c>
      <c r="C11" s="324">
        <v>-1195793</v>
      </c>
    </row>
    <row r="12" spans="1:3" s="314" customFormat="1" ht="30">
      <c r="A12" s="325" t="s">
        <v>141</v>
      </c>
      <c r="B12" s="326" t="s">
        <v>1525</v>
      </c>
      <c r="C12" s="327">
        <f>C6+C9-C10+C11</f>
        <v>23713681</v>
      </c>
    </row>
    <row r="13" spans="1:3" s="314" customFormat="1" ht="18" customHeight="1">
      <c r="A13" s="315" t="s">
        <v>80</v>
      </c>
      <c r="B13" s="316" t="s">
        <v>1520</v>
      </c>
      <c r="C13" s="317">
        <v>23713681</v>
      </c>
    </row>
    <row r="14" spans="1:3" s="314" customFormat="1" ht="18" customHeight="1" thickBot="1">
      <c r="A14" s="322" t="s">
        <v>82</v>
      </c>
      <c r="B14" s="328" t="s">
        <v>1521</v>
      </c>
      <c r="C14" s="324"/>
    </row>
  </sheetData>
  <mergeCells count="1">
    <mergeCell ref="A3:C3"/>
  </mergeCells>
  <conditionalFormatting sqref="C11">
    <cfRule type="cellIs" dxfId="1" priority="2" stopIfTrue="1" operator="notEqual">
      <formula>SUM(C12:C13)</formula>
    </cfRule>
  </conditionalFormatting>
  <conditionalFormatting sqref="C12">
    <cfRule type="cellIs" dxfId="0" priority="1" stopIfTrue="1" operator="notEqual">
      <formula>SUM(C13:C14)</formula>
    </cfRule>
  </conditionalFormatting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>
    <oddHeader>&amp;R&amp;"-,Félkövér dőlt"&amp;14 6. 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75"/>
  <sheetViews>
    <sheetView topLeftCell="A52" workbookViewId="0">
      <selection activeCell="A73" sqref="A73"/>
    </sheetView>
  </sheetViews>
  <sheetFormatPr defaultColWidth="10.25" defaultRowHeight="15.75"/>
  <cols>
    <col min="1" max="1" width="57.5" style="329" customWidth="1"/>
    <col min="2" max="2" width="5.25" style="330" customWidth="1"/>
    <col min="3" max="4" width="10.5" style="329" customWidth="1"/>
    <col min="5" max="255" width="10.25" style="329"/>
    <col min="256" max="256" width="57.5" style="329" customWidth="1"/>
    <col min="257" max="257" width="5.25" style="329" customWidth="1"/>
    <col min="258" max="260" width="10.5" style="329" customWidth="1"/>
    <col min="261" max="511" width="10.25" style="329"/>
    <col min="512" max="512" width="57.5" style="329" customWidth="1"/>
    <col min="513" max="513" width="5.25" style="329" customWidth="1"/>
    <col min="514" max="516" width="10.5" style="329" customWidth="1"/>
    <col min="517" max="767" width="10.25" style="329"/>
    <col min="768" max="768" width="57.5" style="329" customWidth="1"/>
    <col min="769" max="769" width="5.25" style="329" customWidth="1"/>
    <col min="770" max="772" width="10.5" style="329" customWidth="1"/>
    <col min="773" max="1023" width="10.25" style="329"/>
    <col min="1024" max="1024" width="57.5" style="329" customWidth="1"/>
    <col min="1025" max="1025" width="5.25" style="329" customWidth="1"/>
    <col min="1026" max="1028" width="10.5" style="329" customWidth="1"/>
    <col min="1029" max="1279" width="10.25" style="329"/>
    <col min="1280" max="1280" width="57.5" style="329" customWidth="1"/>
    <col min="1281" max="1281" width="5.25" style="329" customWidth="1"/>
    <col min="1282" max="1284" width="10.5" style="329" customWidth="1"/>
    <col min="1285" max="1535" width="10.25" style="329"/>
    <col min="1536" max="1536" width="57.5" style="329" customWidth="1"/>
    <col min="1537" max="1537" width="5.25" style="329" customWidth="1"/>
    <col min="1538" max="1540" width="10.5" style="329" customWidth="1"/>
    <col min="1541" max="1791" width="10.25" style="329"/>
    <col min="1792" max="1792" width="57.5" style="329" customWidth="1"/>
    <col min="1793" max="1793" width="5.25" style="329" customWidth="1"/>
    <col min="1794" max="1796" width="10.5" style="329" customWidth="1"/>
    <col min="1797" max="2047" width="10.25" style="329"/>
    <col min="2048" max="2048" width="57.5" style="329" customWidth="1"/>
    <col min="2049" max="2049" width="5.25" style="329" customWidth="1"/>
    <col min="2050" max="2052" width="10.5" style="329" customWidth="1"/>
    <col min="2053" max="2303" width="10.25" style="329"/>
    <col min="2304" max="2304" width="57.5" style="329" customWidth="1"/>
    <col min="2305" max="2305" width="5.25" style="329" customWidth="1"/>
    <col min="2306" max="2308" width="10.5" style="329" customWidth="1"/>
    <col min="2309" max="2559" width="10.25" style="329"/>
    <col min="2560" max="2560" width="57.5" style="329" customWidth="1"/>
    <col min="2561" max="2561" width="5.25" style="329" customWidth="1"/>
    <col min="2562" max="2564" width="10.5" style="329" customWidth="1"/>
    <col min="2565" max="2815" width="10.25" style="329"/>
    <col min="2816" max="2816" width="57.5" style="329" customWidth="1"/>
    <col min="2817" max="2817" width="5.25" style="329" customWidth="1"/>
    <col min="2818" max="2820" width="10.5" style="329" customWidth="1"/>
    <col min="2821" max="3071" width="10.25" style="329"/>
    <col min="3072" max="3072" width="57.5" style="329" customWidth="1"/>
    <col min="3073" max="3073" width="5.25" style="329" customWidth="1"/>
    <col min="3074" max="3076" width="10.5" style="329" customWidth="1"/>
    <col min="3077" max="3327" width="10.25" style="329"/>
    <col min="3328" max="3328" width="57.5" style="329" customWidth="1"/>
    <col min="3329" max="3329" width="5.25" style="329" customWidth="1"/>
    <col min="3330" max="3332" width="10.5" style="329" customWidth="1"/>
    <col min="3333" max="3583" width="10.25" style="329"/>
    <col min="3584" max="3584" width="57.5" style="329" customWidth="1"/>
    <col min="3585" max="3585" width="5.25" style="329" customWidth="1"/>
    <col min="3586" max="3588" width="10.5" style="329" customWidth="1"/>
    <col min="3589" max="3839" width="10.25" style="329"/>
    <col min="3840" max="3840" width="57.5" style="329" customWidth="1"/>
    <col min="3841" max="3841" width="5.25" style="329" customWidth="1"/>
    <col min="3842" max="3844" width="10.5" style="329" customWidth="1"/>
    <col min="3845" max="4095" width="10.25" style="329"/>
    <col min="4096" max="4096" width="57.5" style="329" customWidth="1"/>
    <col min="4097" max="4097" width="5.25" style="329" customWidth="1"/>
    <col min="4098" max="4100" width="10.5" style="329" customWidth="1"/>
    <col min="4101" max="4351" width="10.25" style="329"/>
    <col min="4352" max="4352" width="57.5" style="329" customWidth="1"/>
    <col min="4353" max="4353" width="5.25" style="329" customWidth="1"/>
    <col min="4354" max="4356" width="10.5" style="329" customWidth="1"/>
    <col min="4357" max="4607" width="10.25" style="329"/>
    <col min="4608" max="4608" width="57.5" style="329" customWidth="1"/>
    <col min="4609" max="4609" width="5.25" style="329" customWidth="1"/>
    <col min="4610" max="4612" width="10.5" style="329" customWidth="1"/>
    <col min="4613" max="4863" width="10.25" style="329"/>
    <col min="4864" max="4864" width="57.5" style="329" customWidth="1"/>
    <col min="4865" max="4865" width="5.25" style="329" customWidth="1"/>
    <col min="4866" max="4868" width="10.5" style="329" customWidth="1"/>
    <col min="4869" max="5119" width="10.25" style="329"/>
    <col min="5120" max="5120" width="57.5" style="329" customWidth="1"/>
    <col min="5121" max="5121" width="5.25" style="329" customWidth="1"/>
    <col min="5122" max="5124" width="10.5" style="329" customWidth="1"/>
    <col min="5125" max="5375" width="10.25" style="329"/>
    <col min="5376" max="5376" width="57.5" style="329" customWidth="1"/>
    <col min="5377" max="5377" width="5.25" style="329" customWidth="1"/>
    <col min="5378" max="5380" width="10.5" style="329" customWidth="1"/>
    <col min="5381" max="5631" width="10.25" style="329"/>
    <col min="5632" max="5632" width="57.5" style="329" customWidth="1"/>
    <col min="5633" max="5633" width="5.25" style="329" customWidth="1"/>
    <col min="5634" max="5636" width="10.5" style="329" customWidth="1"/>
    <col min="5637" max="5887" width="10.25" style="329"/>
    <col min="5888" max="5888" width="57.5" style="329" customWidth="1"/>
    <col min="5889" max="5889" width="5.25" style="329" customWidth="1"/>
    <col min="5890" max="5892" width="10.5" style="329" customWidth="1"/>
    <col min="5893" max="6143" width="10.25" style="329"/>
    <col min="6144" max="6144" width="57.5" style="329" customWidth="1"/>
    <col min="6145" max="6145" width="5.25" style="329" customWidth="1"/>
    <col min="6146" max="6148" width="10.5" style="329" customWidth="1"/>
    <col min="6149" max="6399" width="10.25" style="329"/>
    <col min="6400" max="6400" width="57.5" style="329" customWidth="1"/>
    <col min="6401" max="6401" width="5.25" style="329" customWidth="1"/>
    <col min="6402" max="6404" width="10.5" style="329" customWidth="1"/>
    <col min="6405" max="6655" width="10.25" style="329"/>
    <col min="6656" max="6656" width="57.5" style="329" customWidth="1"/>
    <col min="6657" max="6657" width="5.25" style="329" customWidth="1"/>
    <col min="6658" max="6660" width="10.5" style="329" customWidth="1"/>
    <col min="6661" max="6911" width="10.25" style="329"/>
    <col min="6912" max="6912" width="57.5" style="329" customWidth="1"/>
    <col min="6913" max="6913" width="5.25" style="329" customWidth="1"/>
    <col min="6914" max="6916" width="10.5" style="329" customWidth="1"/>
    <col min="6917" max="7167" width="10.25" style="329"/>
    <col min="7168" max="7168" width="57.5" style="329" customWidth="1"/>
    <col min="7169" max="7169" width="5.25" style="329" customWidth="1"/>
    <col min="7170" max="7172" width="10.5" style="329" customWidth="1"/>
    <col min="7173" max="7423" width="10.25" style="329"/>
    <col min="7424" max="7424" width="57.5" style="329" customWidth="1"/>
    <col min="7425" max="7425" width="5.25" style="329" customWidth="1"/>
    <col min="7426" max="7428" width="10.5" style="329" customWidth="1"/>
    <col min="7429" max="7679" width="10.25" style="329"/>
    <col min="7680" max="7680" width="57.5" style="329" customWidth="1"/>
    <col min="7681" max="7681" width="5.25" style="329" customWidth="1"/>
    <col min="7682" max="7684" width="10.5" style="329" customWidth="1"/>
    <col min="7685" max="7935" width="10.25" style="329"/>
    <col min="7936" max="7936" width="57.5" style="329" customWidth="1"/>
    <col min="7937" max="7937" width="5.25" style="329" customWidth="1"/>
    <col min="7938" max="7940" width="10.5" style="329" customWidth="1"/>
    <col min="7941" max="8191" width="10.25" style="329"/>
    <col min="8192" max="8192" width="57.5" style="329" customWidth="1"/>
    <col min="8193" max="8193" width="5.25" style="329" customWidth="1"/>
    <col min="8194" max="8196" width="10.5" style="329" customWidth="1"/>
    <col min="8197" max="8447" width="10.25" style="329"/>
    <col min="8448" max="8448" width="57.5" style="329" customWidth="1"/>
    <col min="8449" max="8449" width="5.25" style="329" customWidth="1"/>
    <col min="8450" max="8452" width="10.5" style="329" customWidth="1"/>
    <col min="8453" max="8703" width="10.25" style="329"/>
    <col min="8704" max="8704" width="57.5" style="329" customWidth="1"/>
    <col min="8705" max="8705" width="5.25" style="329" customWidth="1"/>
    <col min="8706" max="8708" width="10.5" style="329" customWidth="1"/>
    <col min="8709" max="8959" width="10.25" style="329"/>
    <col min="8960" max="8960" width="57.5" style="329" customWidth="1"/>
    <col min="8961" max="8961" width="5.25" style="329" customWidth="1"/>
    <col min="8962" max="8964" width="10.5" style="329" customWidth="1"/>
    <col min="8965" max="9215" width="10.25" style="329"/>
    <col min="9216" max="9216" width="57.5" style="329" customWidth="1"/>
    <col min="9217" max="9217" width="5.25" style="329" customWidth="1"/>
    <col min="9218" max="9220" width="10.5" style="329" customWidth="1"/>
    <col min="9221" max="9471" width="10.25" style="329"/>
    <col min="9472" max="9472" width="57.5" style="329" customWidth="1"/>
    <col min="9473" max="9473" width="5.25" style="329" customWidth="1"/>
    <col min="9474" max="9476" width="10.5" style="329" customWidth="1"/>
    <col min="9477" max="9727" width="10.25" style="329"/>
    <col min="9728" max="9728" width="57.5" style="329" customWidth="1"/>
    <col min="9729" max="9729" width="5.25" style="329" customWidth="1"/>
    <col min="9730" max="9732" width="10.5" style="329" customWidth="1"/>
    <col min="9733" max="9983" width="10.25" style="329"/>
    <col min="9984" max="9984" width="57.5" style="329" customWidth="1"/>
    <col min="9985" max="9985" width="5.25" style="329" customWidth="1"/>
    <col min="9986" max="9988" width="10.5" style="329" customWidth="1"/>
    <col min="9989" max="10239" width="10.25" style="329"/>
    <col min="10240" max="10240" width="57.5" style="329" customWidth="1"/>
    <col min="10241" max="10241" width="5.25" style="329" customWidth="1"/>
    <col min="10242" max="10244" width="10.5" style="329" customWidth="1"/>
    <col min="10245" max="10495" width="10.25" style="329"/>
    <col min="10496" max="10496" width="57.5" style="329" customWidth="1"/>
    <col min="10497" max="10497" width="5.25" style="329" customWidth="1"/>
    <col min="10498" max="10500" width="10.5" style="329" customWidth="1"/>
    <col min="10501" max="10751" width="10.25" style="329"/>
    <col min="10752" max="10752" width="57.5" style="329" customWidth="1"/>
    <col min="10753" max="10753" width="5.25" style="329" customWidth="1"/>
    <col min="10754" max="10756" width="10.5" style="329" customWidth="1"/>
    <col min="10757" max="11007" width="10.25" style="329"/>
    <col min="11008" max="11008" width="57.5" style="329" customWidth="1"/>
    <col min="11009" max="11009" width="5.25" style="329" customWidth="1"/>
    <col min="11010" max="11012" width="10.5" style="329" customWidth="1"/>
    <col min="11013" max="11263" width="10.25" style="329"/>
    <col min="11264" max="11264" width="57.5" style="329" customWidth="1"/>
    <col min="11265" max="11265" width="5.25" style="329" customWidth="1"/>
    <col min="11266" max="11268" width="10.5" style="329" customWidth="1"/>
    <col min="11269" max="11519" width="10.25" style="329"/>
    <col min="11520" max="11520" width="57.5" style="329" customWidth="1"/>
    <col min="11521" max="11521" width="5.25" style="329" customWidth="1"/>
    <col min="11522" max="11524" width="10.5" style="329" customWidth="1"/>
    <col min="11525" max="11775" width="10.25" style="329"/>
    <col min="11776" max="11776" width="57.5" style="329" customWidth="1"/>
    <col min="11777" max="11777" width="5.25" style="329" customWidth="1"/>
    <col min="11778" max="11780" width="10.5" style="329" customWidth="1"/>
    <col min="11781" max="12031" width="10.25" style="329"/>
    <col min="12032" max="12032" width="57.5" style="329" customWidth="1"/>
    <col min="12033" max="12033" width="5.25" style="329" customWidth="1"/>
    <col min="12034" max="12036" width="10.5" style="329" customWidth="1"/>
    <col min="12037" max="12287" width="10.25" style="329"/>
    <col min="12288" max="12288" width="57.5" style="329" customWidth="1"/>
    <col min="12289" max="12289" width="5.25" style="329" customWidth="1"/>
    <col min="12290" max="12292" width="10.5" style="329" customWidth="1"/>
    <col min="12293" max="12543" width="10.25" style="329"/>
    <col min="12544" max="12544" width="57.5" style="329" customWidth="1"/>
    <col min="12545" max="12545" width="5.25" style="329" customWidth="1"/>
    <col min="12546" max="12548" width="10.5" style="329" customWidth="1"/>
    <col min="12549" max="12799" width="10.25" style="329"/>
    <col min="12800" max="12800" width="57.5" style="329" customWidth="1"/>
    <col min="12801" max="12801" width="5.25" style="329" customWidth="1"/>
    <col min="12802" max="12804" width="10.5" style="329" customWidth="1"/>
    <col min="12805" max="13055" width="10.25" style="329"/>
    <col min="13056" max="13056" width="57.5" style="329" customWidth="1"/>
    <col min="13057" max="13057" width="5.25" style="329" customWidth="1"/>
    <col min="13058" max="13060" width="10.5" style="329" customWidth="1"/>
    <col min="13061" max="13311" width="10.25" style="329"/>
    <col min="13312" max="13312" width="57.5" style="329" customWidth="1"/>
    <col min="13313" max="13313" width="5.25" style="329" customWidth="1"/>
    <col min="13314" max="13316" width="10.5" style="329" customWidth="1"/>
    <col min="13317" max="13567" width="10.25" style="329"/>
    <col min="13568" max="13568" width="57.5" style="329" customWidth="1"/>
    <col min="13569" max="13569" width="5.25" style="329" customWidth="1"/>
    <col min="13570" max="13572" width="10.5" style="329" customWidth="1"/>
    <col min="13573" max="13823" width="10.25" style="329"/>
    <col min="13824" max="13824" width="57.5" style="329" customWidth="1"/>
    <col min="13825" max="13825" width="5.25" style="329" customWidth="1"/>
    <col min="13826" max="13828" width="10.5" style="329" customWidth="1"/>
    <col min="13829" max="14079" width="10.25" style="329"/>
    <col min="14080" max="14080" width="57.5" style="329" customWidth="1"/>
    <col min="14081" max="14081" width="5.25" style="329" customWidth="1"/>
    <col min="14082" max="14084" width="10.5" style="329" customWidth="1"/>
    <col min="14085" max="14335" width="10.25" style="329"/>
    <col min="14336" max="14336" width="57.5" style="329" customWidth="1"/>
    <col min="14337" max="14337" width="5.25" style="329" customWidth="1"/>
    <col min="14338" max="14340" width="10.5" style="329" customWidth="1"/>
    <col min="14341" max="14591" width="10.25" style="329"/>
    <col min="14592" max="14592" width="57.5" style="329" customWidth="1"/>
    <col min="14593" max="14593" width="5.25" style="329" customWidth="1"/>
    <col min="14594" max="14596" width="10.5" style="329" customWidth="1"/>
    <col min="14597" max="14847" width="10.25" style="329"/>
    <col min="14848" max="14848" width="57.5" style="329" customWidth="1"/>
    <col min="14849" max="14849" width="5.25" style="329" customWidth="1"/>
    <col min="14850" max="14852" width="10.5" style="329" customWidth="1"/>
    <col min="14853" max="15103" width="10.25" style="329"/>
    <col min="15104" max="15104" width="57.5" style="329" customWidth="1"/>
    <col min="15105" max="15105" width="5.25" style="329" customWidth="1"/>
    <col min="15106" max="15108" width="10.5" style="329" customWidth="1"/>
    <col min="15109" max="15359" width="10.25" style="329"/>
    <col min="15360" max="15360" width="57.5" style="329" customWidth="1"/>
    <col min="15361" max="15361" width="5.25" style="329" customWidth="1"/>
    <col min="15362" max="15364" width="10.5" style="329" customWidth="1"/>
    <col min="15365" max="15615" width="10.25" style="329"/>
    <col min="15616" max="15616" width="57.5" style="329" customWidth="1"/>
    <col min="15617" max="15617" width="5.25" style="329" customWidth="1"/>
    <col min="15618" max="15620" width="10.5" style="329" customWidth="1"/>
    <col min="15621" max="15871" width="10.25" style="329"/>
    <col min="15872" max="15872" width="57.5" style="329" customWidth="1"/>
    <col min="15873" max="15873" width="5.25" style="329" customWidth="1"/>
    <col min="15874" max="15876" width="10.5" style="329" customWidth="1"/>
    <col min="15877" max="16127" width="10.25" style="329"/>
    <col min="16128" max="16128" width="57.5" style="329" customWidth="1"/>
    <col min="16129" max="16129" width="5.25" style="329" customWidth="1"/>
    <col min="16130" max="16132" width="10.5" style="329" customWidth="1"/>
    <col min="16133" max="16384" width="10.25" style="329"/>
  </cols>
  <sheetData>
    <row r="1" spans="1:4">
      <c r="A1" s="547" t="str">
        <f>+CONCATENATE("VAGYONKIMUTATÁS",CHAR(10),"a könyvviteli mérlegben értékkel szereplő eszközökről",CHAR(10),LEFT('[2]1. sz. mell.'!C3,4),".")</f>
        <v>VAGYONKIMUTATÁS
a könyvviteli mérlegben értékkel szereplő eszközökről
2016.</v>
      </c>
      <c r="B1" s="548"/>
      <c r="C1" s="548"/>
      <c r="D1" s="548"/>
    </row>
    <row r="2" spans="1:4" ht="16.5" thickBot="1">
      <c r="C2" s="331"/>
      <c r="D2" s="332" t="s">
        <v>553</v>
      </c>
    </row>
    <row r="3" spans="1:4">
      <c r="A3" s="549" t="s">
        <v>1526</v>
      </c>
      <c r="B3" s="552" t="s">
        <v>1412</v>
      </c>
      <c r="C3" s="555" t="s">
        <v>1527</v>
      </c>
      <c r="D3" s="555" t="s">
        <v>1528</v>
      </c>
    </row>
    <row r="4" spans="1:4">
      <c r="A4" s="550"/>
      <c r="B4" s="553"/>
      <c r="C4" s="556"/>
      <c r="D4" s="556"/>
    </row>
    <row r="5" spans="1:4">
      <c r="A5" s="551"/>
      <c r="B5" s="554"/>
      <c r="C5" s="557" t="s">
        <v>1529</v>
      </c>
      <c r="D5" s="557"/>
    </row>
    <row r="6" spans="1:4" s="335" customFormat="1" ht="16.5" thickBot="1">
      <c r="A6" s="333" t="s">
        <v>1530</v>
      </c>
      <c r="B6" s="334" t="s">
        <v>1531</v>
      </c>
      <c r="C6" s="334" t="s">
        <v>1532</v>
      </c>
      <c r="D6" s="334" t="s">
        <v>1533</v>
      </c>
    </row>
    <row r="7" spans="1:4" s="339" customFormat="1">
      <c r="A7" s="336" t="s">
        <v>1534</v>
      </c>
      <c r="B7" s="337" t="s">
        <v>1535</v>
      </c>
      <c r="C7" s="338">
        <v>34132500</v>
      </c>
      <c r="D7" s="338"/>
    </row>
    <row r="8" spans="1:4" s="339" customFormat="1">
      <c r="A8" s="340" t="s">
        <v>1536</v>
      </c>
      <c r="B8" s="341" t="s">
        <v>1537</v>
      </c>
      <c r="C8" s="342">
        <f>+C9+C14+C19+C24+C29</f>
        <v>55686591</v>
      </c>
      <c r="D8" s="342">
        <f>+D9+D14+D19+D24+D29</f>
        <v>21774254</v>
      </c>
    </row>
    <row r="9" spans="1:4" s="339" customFormat="1">
      <c r="A9" s="340" t="s">
        <v>1538</v>
      </c>
      <c r="B9" s="341" t="s">
        <v>1539</v>
      </c>
      <c r="C9" s="342">
        <f>+C10+C11+C12+C13</f>
        <v>0</v>
      </c>
      <c r="D9" s="342">
        <f>+D10+D11+D12+D13</f>
        <v>0</v>
      </c>
    </row>
    <row r="10" spans="1:4" s="339" customFormat="1">
      <c r="A10" s="343" t="s">
        <v>1540</v>
      </c>
      <c r="B10" s="341" t="s">
        <v>1541</v>
      </c>
      <c r="C10" s="344"/>
      <c r="D10" s="344"/>
    </row>
    <row r="11" spans="1:4" s="339" customFormat="1" ht="22.5">
      <c r="A11" s="343" t="s">
        <v>1542</v>
      </c>
      <c r="B11" s="341" t="s">
        <v>1543</v>
      </c>
      <c r="C11" s="345"/>
      <c r="D11" s="345"/>
    </row>
    <row r="12" spans="1:4" s="339" customFormat="1">
      <c r="A12" s="343" t="s">
        <v>1544</v>
      </c>
      <c r="B12" s="341" t="s">
        <v>1545</v>
      </c>
      <c r="C12" s="345"/>
      <c r="D12" s="345"/>
    </row>
    <row r="13" spans="1:4" s="339" customFormat="1">
      <c r="A13" s="343" t="s">
        <v>1546</v>
      </c>
      <c r="B13" s="341" t="s">
        <v>1547</v>
      </c>
      <c r="C13" s="345"/>
      <c r="D13" s="345"/>
    </row>
    <row r="14" spans="1:4" s="339" customFormat="1">
      <c r="A14" s="340" t="s">
        <v>1548</v>
      </c>
      <c r="B14" s="341" t="s">
        <v>1549</v>
      </c>
      <c r="C14" s="346">
        <f>+C15+C16+C17+C18</f>
        <v>34782591</v>
      </c>
      <c r="D14" s="346">
        <f>+D15+D16+D17+D18</f>
        <v>870254</v>
      </c>
    </row>
    <row r="15" spans="1:4" s="339" customFormat="1">
      <c r="A15" s="343" t="s">
        <v>1550</v>
      </c>
      <c r="B15" s="341" t="s">
        <v>1551</v>
      </c>
      <c r="C15" s="345"/>
      <c r="D15" s="345"/>
    </row>
    <row r="16" spans="1:4" s="339" customFormat="1" ht="22.5">
      <c r="A16" s="343" t="s">
        <v>1552</v>
      </c>
      <c r="B16" s="341" t="s">
        <v>146</v>
      </c>
      <c r="C16" s="345"/>
      <c r="D16" s="345"/>
    </row>
    <row r="17" spans="1:4" s="339" customFormat="1">
      <c r="A17" s="343" t="s">
        <v>1553</v>
      </c>
      <c r="B17" s="341" t="s">
        <v>163</v>
      </c>
      <c r="C17" s="345">
        <v>34782591</v>
      </c>
      <c r="D17" s="345">
        <v>870254</v>
      </c>
    </row>
    <row r="18" spans="1:4" s="339" customFormat="1">
      <c r="A18" s="343" t="s">
        <v>1554</v>
      </c>
      <c r="B18" s="341" t="s">
        <v>164</v>
      </c>
      <c r="C18" s="345"/>
      <c r="D18" s="345"/>
    </row>
    <row r="19" spans="1:4" s="339" customFormat="1">
      <c r="A19" s="340" t="s">
        <v>1555</v>
      </c>
      <c r="B19" s="341" t="s">
        <v>165</v>
      </c>
      <c r="C19" s="346">
        <f>+C20+C21+C22+C23</f>
        <v>0</v>
      </c>
      <c r="D19" s="346">
        <f>+D20+D21+D22+D23</f>
        <v>0</v>
      </c>
    </row>
    <row r="20" spans="1:4" s="339" customFormat="1">
      <c r="A20" s="343" t="s">
        <v>1556</v>
      </c>
      <c r="B20" s="341" t="s">
        <v>168</v>
      </c>
      <c r="C20" s="345"/>
      <c r="D20" s="345"/>
    </row>
    <row r="21" spans="1:4" s="339" customFormat="1">
      <c r="A21" s="343" t="s">
        <v>1557</v>
      </c>
      <c r="B21" s="341" t="s">
        <v>171</v>
      </c>
      <c r="C21" s="345"/>
      <c r="D21" s="345"/>
    </row>
    <row r="22" spans="1:4" s="339" customFormat="1">
      <c r="A22" s="343" t="s">
        <v>1558</v>
      </c>
      <c r="B22" s="341" t="s">
        <v>174</v>
      </c>
      <c r="C22" s="345"/>
      <c r="D22" s="345"/>
    </row>
    <row r="23" spans="1:4" s="339" customFormat="1">
      <c r="A23" s="343" t="s">
        <v>1559</v>
      </c>
      <c r="B23" s="341" t="s">
        <v>177</v>
      </c>
      <c r="C23" s="345"/>
      <c r="D23" s="345"/>
    </row>
    <row r="24" spans="1:4" s="339" customFormat="1">
      <c r="A24" s="340" t="s">
        <v>1560</v>
      </c>
      <c r="B24" s="341" t="s">
        <v>180</v>
      </c>
      <c r="C24" s="346">
        <f>+C25+C26+C27+C28</f>
        <v>20904000</v>
      </c>
      <c r="D24" s="346">
        <f>+D25+D26+D27+D28</f>
        <v>20904000</v>
      </c>
    </row>
    <row r="25" spans="1:4" s="339" customFormat="1">
      <c r="A25" s="343" t="s">
        <v>1561</v>
      </c>
      <c r="B25" s="341" t="s">
        <v>183</v>
      </c>
      <c r="C25" s="345"/>
      <c r="D25" s="345"/>
    </row>
    <row r="26" spans="1:4" s="339" customFormat="1">
      <c r="A26" s="343" t="s">
        <v>1562</v>
      </c>
      <c r="B26" s="341" t="s">
        <v>186</v>
      </c>
      <c r="C26" s="345"/>
      <c r="D26" s="345"/>
    </row>
    <row r="27" spans="1:4" s="339" customFormat="1">
      <c r="A27" s="343" t="s">
        <v>1563</v>
      </c>
      <c r="B27" s="341" t="s">
        <v>189</v>
      </c>
      <c r="C27" s="345">
        <v>20904000</v>
      </c>
      <c r="D27" s="345">
        <v>20904000</v>
      </c>
    </row>
    <row r="28" spans="1:4" s="339" customFormat="1">
      <c r="A28" s="343" t="s">
        <v>1564</v>
      </c>
      <c r="B28" s="341" t="s">
        <v>191</v>
      </c>
      <c r="C28" s="345"/>
      <c r="D28" s="345"/>
    </row>
    <row r="29" spans="1:4" s="339" customFormat="1">
      <c r="A29" s="340" t="s">
        <v>1565</v>
      </c>
      <c r="B29" s="341" t="s">
        <v>194</v>
      </c>
      <c r="C29" s="346">
        <f>+C30+C31+C32+C33</f>
        <v>0</v>
      </c>
      <c r="D29" s="346">
        <f>+D30+D31+D32+D33</f>
        <v>0</v>
      </c>
    </row>
    <row r="30" spans="1:4" s="339" customFormat="1">
      <c r="A30" s="343" t="s">
        <v>1566</v>
      </c>
      <c r="B30" s="341" t="s">
        <v>197</v>
      </c>
      <c r="C30" s="345"/>
      <c r="D30" s="345"/>
    </row>
    <row r="31" spans="1:4" s="339" customFormat="1" ht="22.5">
      <c r="A31" s="343" t="s">
        <v>1567</v>
      </c>
      <c r="B31" s="341" t="s">
        <v>200</v>
      </c>
      <c r="C31" s="345"/>
      <c r="D31" s="345"/>
    </row>
    <row r="32" spans="1:4" s="339" customFormat="1">
      <c r="A32" s="343" t="s">
        <v>1568</v>
      </c>
      <c r="B32" s="341" t="s">
        <v>229</v>
      </c>
      <c r="C32" s="345"/>
      <c r="D32" s="345"/>
    </row>
    <row r="33" spans="1:4" s="339" customFormat="1">
      <c r="A33" s="343" t="s">
        <v>1569</v>
      </c>
      <c r="B33" s="341" t="s">
        <v>232</v>
      </c>
      <c r="C33" s="345"/>
      <c r="D33" s="345"/>
    </row>
    <row r="34" spans="1:4" s="339" customFormat="1">
      <c r="A34" s="340" t="s">
        <v>1570</v>
      </c>
      <c r="B34" s="341" t="s">
        <v>233</v>
      </c>
      <c r="C34" s="346">
        <f>+C35+C40+C45</f>
        <v>0</v>
      </c>
      <c r="D34" s="346">
        <f>+D35+D40+D45</f>
        <v>0</v>
      </c>
    </row>
    <row r="35" spans="1:4" s="339" customFormat="1">
      <c r="A35" s="340" t="s">
        <v>1571</v>
      </c>
      <c r="B35" s="341" t="s">
        <v>234</v>
      </c>
      <c r="C35" s="346">
        <f>+C36+C37+C38+C39</f>
        <v>0</v>
      </c>
      <c r="D35" s="346">
        <f>+D36+D37+D38+D39</f>
        <v>0</v>
      </c>
    </row>
    <row r="36" spans="1:4" s="339" customFormat="1">
      <c r="A36" s="343" t="s">
        <v>1572</v>
      </c>
      <c r="B36" s="341" t="s">
        <v>1573</v>
      </c>
      <c r="C36" s="345"/>
      <c r="D36" s="345"/>
    </row>
    <row r="37" spans="1:4" s="339" customFormat="1">
      <c r="A37" s="343" t="s">
        <v>1574</v>
      </c>
      <c r="B37" s="341" t="s">
        <v>1575</v>
      </c>
      <c r="C37" s="345"/>
      <c r="D37" s="345"/>
    </row>
    <row r="38" spans="1:4" s="339" customFormat="1">
      <c r="A38" s="343" t="s">
        <v>1576</v>
      </c>
      <c r="B38" s="341" t="s">
        <v>1577</v>
      </c>
      <c r="C38" s="345"/>
      <c r="D38" s="345"/>
    </row>
    <row r="39" spans="1:4" s="339" customFormat="1">
      <c r="A39" s="343" t="s">
        <v>1578</v>
      </c>
      <c r="B39" s="341" t="s">
        <v>1579</v>
      </c>
      <c r="C39" s="345"/>
      <c r="D39" s="345"/>
    </row>
    <row r="40" spans="1:4" s="339" customFormat="1">
      <c r="A40" s="340" t="s">
        <v>1580</v>
      </c>
      <c r="B40" s="341" t="s">
        <v>1581</v>
      </c>
      <c r="C40" s="346">
        <f>+C41+C42+C43+C44</f>
        <v>0</v>
      </c>
      <c r="D40" s="346">
        <f>+D41+D42+D43+D44</f>
        <v>0</v>
      </c>
    </row>
    <row r="41" spans="1:4" s="339" customFormat="1">
      <c r="A41" s="343" t="s">
        <v>1582</v>
      </c>
      <c r="B41" s="341" t="s">
        <v>1583</v>
      </c>
      <c r="C41" s="345"/>
      <c r="D41" s="345"/>
    </row>
    <row r="42" spans="1:4" s="339" customFormat="1" ht="22.5">
      <c r="A42" s="343" t="s">
        <v>1584</v>
      </c>
      <c r="B42" s="341" t="s">
        <v>1585</v>
      </c>
      <c r="C42" s="345"/>
      <c r="D42" s="345"/>
    </row>
    <row r="43" spans="1:4" s="339" customFormat="1">
      <c r="A43" s="343" t="s">
        <v>1586</v>
      </c>
      <c r="B43" s="341" t="s">
        <v>1587</v>
      </c>
      <c r="C43" s="345"/>
      <c r="D43" s="345"/>
    </row>
    <row r="44" spans="1:4" s="339" customFormat="1">
      <c r="A44" s="343" t="s">
        <v>1588</v>
      </c>
      <c r="B44" s="341" t="s">
        <v>1589</v>
      </c>
      <c r="C44" s="345"/>
      <c r="D44" s="345"/>
    </row>
    <row r="45" spans="1:4" s="339" customFormat="1">
      <c r="A45" s="340" t="s">
        <v>1590</v>
      </c>
      <c r="B45" s="341" t="s">
        <v>1591</v>
      </c>
      <c r="C45" s="346">
        <f>+C46+C47+C48+C49</f>
        <v>0</v>
      </c>
      <c r="D45" s="346">
        <f>+D46+D47+D48+D49</f>
        <v>0</v>
      </c>
    </row>
    <row r="46" spans="1:4" s="339" customFormat="1">
      <c r="A46" s="343" t="s">
        <v>1592</v>
      </c>
      <c r="B46" s="341" t="s">
        <v>1593</v>
      </c>
      <c r="C46" s="345"/>
      <c r="D46" s="345"/>
    </row>
    <row r="47" spans="1:4" s="339" customFormat="1" ht="22.5">
      <c r="A47" s="343" t="s">
        <v>1594</v>
      </c>
      <c r="B47" s="341" t="s">
        <v>1595</v>
      </c>
      <c r="C47" s="345"/>
      <c r="D47" s="345"/>
    </row>
    <row r="48" spans="1:4" s="339" customFormat="1">
      <c r="A48" s="343" t="s">
        <v>1596</v>
      </c>
      <c r="B48" s="341" t="s">
        <v>1597</v>
      </c>
      <c r="C48" s="345"/>
      <c r="D48" s="345"/>
    </row>
    <row r="49" spans="1:4" s="339" customFormat="1">
      <c r="A49" s="343" t="s">
        <v>1598</v>
      </c>
      <c r="B49" s="341" t="s">
        <v>1599</v>
      </c>
      <c r="C49" s="345"/>
      <c r="D49" s="345"/>
    </row>
    <row r="50" spans="1:4" s="339" customFormat="1">
      <c r="A50" s="340" t="s">
        <v>1600</v>
      </c>
      <c r="B50" s="341" t="s">
        <v>1601</v>
      </c>
      <c r="C50" s="345"/>
      <c r="D50" s="345"/>
    </row>
    <row r="51" spans="1:4" s="339" customFormat="1" ht="21">
      <c r="A51" s="340" t="s">
        <v>1602</v>
      </c>
      <c r="B51" s="341" t="s">
        <v>1603</v>
      </c>
      <c r="C51" s="346">
        <f>+C7+C8+C34+C50</f>
        <v>89819091</v>
      </c>
      <c r="D51" s="346">
        <f>+D7+D8+D34+D50</f>
        <v>21774254</v>
      </c>
    </row>
    <row r="52" spans="1:4" s="339" customFormat="1">
      <c r="A52" s="340" t="s">
        <v>1604</v>
      </c>
      <c r="B52" s="341" t="s">
        <v>1605</v>
      </c>
      <c r="C52" s="345"/>
      <c r="D52" s="345"/>
    </row>
    <row r="53" spans="1:4" s="339" customFormat="1">
      <c r="A53" s="340" t="s">
        <v>1606</v>
      </c>
      <c r="B53" s="341" t="s">
        <v>1607</v>
      </c>
      <c r="C53" s="345"/>
      <c r="D53" s="345"/>
    </row>
    <row r="54" spans="1:4" s="339" customFormat="1">
      <c r="A54" s="340" t="s">
        <v>1608</v>
      </c>
      <c r="B54" s="341" t="s">
        <v>1609</v>
      </c>
      <c r="C54" s="346">
        <f>+C52+C53</f>
        <v>0</v>
      </c>
      <c r="D54" s="346">
        <f>+D52+D53</f>
        <v>0</v>
      </c>
    </row>
    <row r="55" spans="1:4" s="339" customFormat="1">
      <c r="A55" s="340" t="s">
        <v>1610</v>
      </c>
      <c r="B55" s="341" t="s">
        <v>1611</v>
      </c>
      <c r="C55" s="345"/>
      <c r="D55" s="345"/>
    </row>
    <row r="56" spans="1:4" s="339" customFormat="1">
      <c r="A56" s="340" t="s">
        <v>1612</v>
      </c>
      <c r="B56" s="341" t="s">
        <v>1613</v>
      </c>
      <c r="C56" s="345"/>
      <c r="D56" s="345"/>
    </row>
    <row r="57" spans="1:4" s="339" customFormat="1">
      <c r="A57" s="340" t="s">
        <v>1614</v>
      </c>
      <c r="B57" s="341" t="s">
        <v>1615</v>
      </c>
      <c r="C57" s="345">
        <v>23713681</v>
      </c>
      <c r="D57" s="345">
        <v>23713681</v>
      </c>
    </row>
    <row r="58" spans="1:4" s="339" customFormat="1">
      <c r="A58" s="340" t="s">
        <v>1616</v>
      </c>
      <c r="B58" s="341" t="s">
        <v>1617</v>
      </c>
      <c r="C58" s="345"/>
      <c r="D58" s="345"/>
    </row>
    <row r="59" spans="1:4" s="339" customFormat="1">
      <c r="A59" s="340" t="s">
        <v>1618</v>
      </c>
      <c r="B59" s="341" t="s">
        <v>1619</v>
      </c>
      <c r="C59" s="346">
        <f>+C55+C56+C57+C58</f>
        <v>23713681</v>
      </c>
      <c r="D59" s="346">
        <f>+D55+D56+D57+D58</f>
        <v>23713681</v>
      </c>
    </row>
    <row r="60" spans="1:4" s="339" customFormat="1">
      <c r="A60" s="340" t="s">
        <v>1620</v>
      </c>
      <c r="B60" s="341" t="s">
        <v>1621</v>
      </c>
      <c r="C60" s="345">
        <v>939603</v>
      </c>
      <c r="D60" s="345">
        <v>939603</v>
      </c>
    </row>
    <row r="61" spans="1:4" s="339" customFormat="1">
      <c r="A61" s="340" t="s">
        <v>1622</v>
      </c>
      <c r="B61" s="341" t="s">
        <v>1623</v>
      </c>
      <c r="C61" s="345"/>
      <c r="D61" s="345"/>
    </row>
    <row r="62" spans="1:4" s="339" customFormat="1">
      <c r="A62" s="340" t="s">
        <v>1624</v>
      </c>
      <c r="B62" s="341" t="s">
        <v>1625</v>
      </c>
      <c r="C62" s="345">
        <v>270432</v>
      </c>
      <c r="D62" s="345">
        <v>270432</v>
      </c>
    </row>
    <row r="63" spans="1:4" s="339" customFormat="1">
      <c r="A63" s="340" t="s">
        <v>1626</v>
      </c>
      <c r="B63" s="341" t="s">
        <v>1627</v>
      </c>
      <c r="C63" s="346">
        <f>+C60+C61+C62</f>
        <v>1210035</v>
      </c>
      <c r="D63" s="346">
        <f>+D60+D61+D62</f>
        <v>1210035</v>
      </c>
    </row>
    <row r="64" spans="1:4" s="339" customFormat="1">
      <c r="A64" s="340" t="s">
        <v>1628</v>
      </c>
      <c r="B64" s="341"/>
      <c r="C64" s="346">
        <v>7059960</v>
      </c>
      <c r="D64" s="346">
        <v>7059960</v>
      </c>
    </row>
    <row r="65" spans="1:4" s="339" customFormat="1">
      <c r="A65" s="340" t="s">
        <v>1629</v>
      </c>
      <c r="B65" s="341"/>
      <c r="C65" s="346">
        <v>-6850991</v>
      </c>
      <c r="D65" s="346">
        <v>-6850991</v>
      </c>
    </row>
    <row r="66" spans="1:4" s="339" customFormat="1">
      <c r="A66" s="340" t="s">
        <v>1630</v>
      </c>
      <c r="B66" s="341" t="s">
        <v>1631</v>
      </c>
      <c r="C66" s="345">
        <v>1403235</v>
      </c>
      <c r="D66" s="345">
        <v>1403235</v>
      </c>
    </row>
    <row r="67" spans="1:4" s="339" customFormat="1" ht="21">
      <c r="A67" s="340" t="s">
        <v>1632</v>
      </c>
      <c r="B67" s="341" t="s">
        <v>1633</v>
      </c>
      <c r="C67" s="345">
        <v>72235</v>
      </c>
      <c r="D67" s="345">
        <v>72235</v>
      </c>
    </row>
    <row r="68" spans="1:4" s="339" customFormat="1">
      <c r="A68" s="340" t="s">
        <v>1634</v>
      </c>
      <c r="B68" s="341" t="s">
        <v>1635</v>
      </c>
      <c r="C68" s="346">
        <f>+C66+C67+C65+C64</f>
        <v>1684439</v>
      </c>
      <c r="D68" s="346">
        <f>+D66+D67+D65+D64</f>
        <v>1684439</v>
      </c>
    </row>
    <row r="69" spans="1:4" s="339" customFormat="1">
      <c r="A69" s="340" t="s">
        <v>1636</v>
      </c>
      <c r="B69" s="341" t="s">
        <v>1637</v>
      </c>
      <c r="C69" s="345">
        <v>404273</v>
      </c>
      <c r="D69" s="345">
        <v>404273</v>
      </c>
    </row>
    <row r="70" spans="1:4" s="339" customFormat="1" ht="16.5" thickBot="1">
      <c r="A70" s="347" t="s">
        <v>1638</v>
      </c>
      <c r="B70" s="348" t="s">
        <v>1639</v>
      </c>
      <c r="C70" s="349">
        <f>+C51+C54+C59+C63+C68+C69</f>
        <v>116831519</v>
      </c>
      <c r="D70" s="349">
        <f>+D51+D54+D59+D63+D68+D69</f>
        <v>48786682</v>
      </c>
    </row>
    <row r="71" spans="1:4">
      <c r="A71" s="350"/>
      <c r="C71" s="351"/>
      <c r="D71" s="351"/>
    </row>
    <row r="72" spans="1:4">
      <c r="A72" s="350"/>
      <c r="C72" s="351"/>
      <c r="D72" s="351"/>
    </row>
    <row r="73" spans="1:4">
      <c r="A73" s="352"/>
      <c r="C73" s="351"/>
      <c r="D73" s="351"/>
    </row>
    <row r="74" spans="1:4">
      <c r="A74" s="546"/>
      <c r="B74" s="546"/>
      <c r="C74" s="546"/>
      <c r="D74" s="546"/>
    </row>
    <row r="75" spans="1:4">
      <c r="A75" s="546"/>
      <c r="B75" s="546"/>
      <c r="C75" s="546"/>
      <c r="D75" s="546"/>
    </row>
  </sheetData>
  <mergeCells count="8">
    <mergeCell ref="A74:D74"/>
    <mergeCell ref="A75:D75"/>
    <mergeCell ref="A1:D1"/>
    <mergeCell ref="A3:A5"/>
    <mergeCell ref="B3:B5"/>
    <mergeCell ref="C3:C4"/>
    <mergeCell ref="D3:D4"/>
    <mergeCell ref="C5:D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&amp;R&amp;"-,Félkövér dőlt"&amp;12 7A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26"/>
  <sheetViews>
    <sheetView zoomScaleNormal="100" workbookViewId="0">
      <selection activeCell="D2" sqref="D2"/>
    </sheetView>
  </sheetViews>
  <sheetFormatPr defaultRowHeight="12.75"/>
  <cols>
    <col min="1" max="1" width="61" style="354" customWidth="1"/>
    <col min="2" max="2" width="5.25" style="371" customWidth="1"/>
    <col min="3" max="3" width="15.5" style="353" customWidth="1"/>
    <col min="4" max="256" width="8.875" style="353"/>
    <col min="257" max="257" width="61" style="353" customWidth="1"/>
    <col min="258" max="258" width="5.25" style="353" customWidth="1"/>
    <col min="259" max="259" width="15.5" style="353" customWidth="1"/>
    <col min="260" max="512" width="8.875" style="353"/>
    <col min="513" max="513" width="61" style="353" customWidth="1"/>
    <col min="514" max="514" width="5.25" style="353" customWidth="1"/>
    <col min="515" max="515" width="15.5" style="353" customWidth="1"/>
    <col min="516" max="768" width="8.875" style="353"/>
    <col min="769" max="769" width="61" style="353" customWidth="1"/>
    <col min="770" max="770" width="5.25" style="353" customWidth="1"/>
    <col min="771" max="771" width="15.5" style="353" customWidth="1"/>
    <col min="772" max="1024" width="8.875" style="353"/>
    <col min="1025" max="1025" width="61" style="353" customWidth="1"/>
    <col min="1026" max="1026" width="5.25" style="353" customWidth="1"/>
    <col min="1027" max="1027" width="15.5" style="353" customWidth="1"/>
    <col min="1028" max="1280" width="8.875" style="353"/>
    <col min="1281" max="1281" width="61" style="353" customWidth="1"/>
    <col min="1282" max="1282" width="5.25" style="353" customWidth="1"/>
    <col min="1283" max="1283" width="15.5" style="353" customWidth="1"/>
    <col min="1284" max="1536" width="8.875" style="353"/>
    <col min="1537" max="1537" width="61" style="353" customWidth="1"/>
    <col min="1538" max="1538" width="5.25" style="353" customWidth="1"/>
    <col min="1539" max="1539" width="15.5" style="353" customWidth="1"/>
    <col min="1540" max="1792" width="8.875" style="353"/>
    <col min="1793" max="1793" width="61" style="353" customWidth="1"/>
    <col min="1794" max="1794" width="5.25" style="353" customWidth="1"/>
    <col min="1795" max="1795" width="15.5" style="353" customWidth="1"/>
    <col min="1796" max="2048" width="8.875" style="353"/>
    <col min="2049" max="2049" width="61" style="353" customWidth="1"/>
    <col min="2050" max="2050" width="5.25" style="353" customWidth="1"/>
    <col min="2051" max="2051" width="15.5" style="353" customWidth="1"/>
    <col min="2052" max="2304" width="8.875" style="353"/>
    <col min="2305" max="2305" width="61" style="353" customWidth="1"/>
    <col min="2306" max="2306" width="5.25" style="353" customWidth="1"/>
    <col min="2307" max="2307" width="15.5" style="353" customWidth="1"/>
    <col min="2308" max="2560" width="8.875" style="353"/>
    <col min="2561" max="2561" width="61" style="353" customWidth="1"/>
    <col min="2562" max="2562" width="5.25" style="353" customWidth="1"/>
    <col min="2563" max="2563" width="15.5" style="353" customWidth="1"/>
    <col min="2564" max="2816" width="8.875" style="353"/>
    <col min="2817" max="2817" width="61" style="353" customWidth="1"/>
    <col min="2818" max="2818" width="5.25" style="353" customWidth="1"/>
    <col min="2819" max="2819" width="15.5" style="353" customWidth="1"/>
    <col min="2820" max="3072" width="8.875" style="353"/>
    <col min="3073" max="3073" width="61" style="353" customWidth="1"/>
    <col min="3074" max="3074" width="5.25" style="353" customWidth="1"/>
    <col min="3075" max="3075" width="15.5" style="353" customWidth="1"/>
    <col min="3076" max="3328" width="8.875" style="353"/>
    <col min="3329" max="3329" width="61" style="353" customWidth="1"/>
    <col min="3330" max="3330" width="5.25" style="353" customWidth="1"/>
    <col min="3331" max="3331" width="15.5" style="353" customWidth="1"/>
    <col min="3332" max="3584" width="8.875" style="353"/>
    <col min="3585" max="3585" width="61" style="353" customWidth="1"/>
    <col min="3586" max="3586" width="5.25" style="353" customWidth="1"/>
    <col min="3587" max="3587" width="15.5" style="353" customWidth="1"/>
    <col min="3588" max="3840" width="8.875" style="353"/>
    <col min="3841" max="3841" width="61" style="353" customWidth="1"/>
    <col min="3842" max="3842" width="5.25" style="353" customWidth="1"/>
    <col min="3843" max="3843" width="15.5" style="353" customWidth="1"/>
    <col min="3844" max="4096" width="8.875" style="353"/>
    <col min="4097" max="4097" width="61" style="353" customWidth="1"/>
    <col min="4098" max="4098" width="5.25" style="353" customWidth="1"/>
    <col min="4099" max="4099" width="15.5" style="353" customWidth="1"/>
    <col min="4100" max="4352" width="8.875" style="353"/>
    <col min="4353" max="4353" width="61" style="353" customWidth="1"/>
    <col min="4354" max="4354" width="5.25" style="353" customWidth="1"/>
    <col min="4355" max="4355" width="15.5" style="353" customWidth="1"/>
    <col min="4356" max="4608" width="8.875" style="353"/>
    <col min="4609" max="4609" width="61" style="353" customWidth="1"/>
    <col min="4610" max="4610" width="5.25" style="353" customWidth="1"/>
    <col min="4611" max="4611" width="15.5" style="353" customWidth="1"/>
    <col min="4612" max="4864" width="8.875" style="353"/>
    <col min="4865" max="4865" width="61" style="353" customWidth="1"/>
    <col min="4866" max="4866" width="5.25" style="353" customWidth="1"/>
    <col min="4867" max="4867" width="15.5" style="353" customWidth="1"/>
    <col min="4868" max="5120" width="8.875" style="353"/>
    <col min="5121" max="5121" width="61" style="353" customWidth="1"/>
    <col min="5122" max="5122" width="5.25" style="353" customWidth="1"/>
    <col min="5123" max="5123" width="15.5" style="353" customWidth="1"/>
    <col min="5124" max="5376" width="8.875" style="353"/>
    <col min="5377" max="5377" width="61" style="353" customWidth="1"/>
    <col min="5378" max="5378" width="5.25" style="353" customWidth="1"/>
    <col min="5379" max="5379" width="15.5" style="353" customWidth="1"/>
    <col min="5380" max="5632" width="8.875" style="353"/>
    <col min="5633" max="5633" width="61" style="353" customWidth="1"/>
    <col min="5634" max="5634" width="5.25" style="353" customWidth="1"/>
    <col min="5635" max="5635" width="15.5" style="353" customWidth="1"/>
    <col min="5636" max="5888" width="8.875" style="353"/>
    <col min="5889" max="5889" width="61" style="353" customWidth="1"/>
    <col min="5890" max="5890" width="5.25" style="353" customWidth="1"/>
    <col min="5891" max="5891" width="15.5" style="353" customWidth="1"/>
    <col min="5892" max="6144" width="8.875" style="353"/>
    <col min="6145" max="6145" width="61" style="353" customWidth="1"/>
    <col min="6146" max="6146" width="5.25" style="353" customWidth="1"/>
    <col min="6147" max="6147" width="15.5" style="353" customWidth="1"/>
    <col min="6148" max="6400" width="8.875" style="353"/>
    <col min="6401" max="6401" width="61" style="353" customWidth="1"/>
    <col min="6402" max="6402" width="5.25" style="353" customWidth="1"/>
    <col min="6403" max="6403" width="15.5" style="353" customWidth="1"/>
    <col min="6404" max="6656" width="8.875" style="353"/>
    <col min="6657" max="6657" width="61" style="353" customWidth="1"/>
    <col min="6658" max="6658" width="5.25" style="353" customWidth="1"/>
    <col min="6659" max="6659" width="15.5" style="353" customWidth="1"/>
    <col min="6660" max="6912" width="8.875" style="353"/>
    <col min="6913" max="6913" width="61" style="353" customWidth="1"/>
    <col min="6914" max="6914" width="5.25" style="353" customWidth="1"/>
    <col min="6915" max="6915" width="15.5" style="353" customWidth="1"/>
    <col min="6916" max="7168" width="8.875" style="353"/>
    <col min="7169" max="7169" width="61" style="353" customWidth="1"/>
    <col min="7170" max="7170" width="5.25" style="353" customWidth="1"/>
    <col min="7171" max="7171" width="15.5" style="353" customWidth="1"/>
    <col min="7172" max="7424" width="8.875" style="353"/>
    <col min="7425" max="7425" width="61" style="353" customWidth="1"/>
    <col min="7426" max="7426" width="5.25" style="353" customWidth="1"/>
    <col min="7427" max="7427" width="15.5" style="353" customWidth="1"/>
    <col min="7428" max="7680" width="8.875" style="353"/>
    <col min="7681" max="7681" width="61" style="353" customWidth="1"/>
    <col min="7682" max="7682" width="5.25" style="353" customWidth="1"/>
    <col min="7683" max="7683" width="15.5" style="353" customWidth="1"/>
    <col min="7684" max="7936" width="8.875" style="353"/>
    <col min="7937" max="7937" width="61" style="353" customWidth="1"/>
    <col min="7938" max="7938" width="5.25" style="353" customWidth="1"/>
    <col min="7939" max="7939" width="15.5" style="353" customWidth="1"/>
    <col min="7940" max="8192" width="8.875" style="353"/>
    <col min="8193" max="8193" width="61" style="353" customWidth="1"/>
    <col min="8194" max="8194" width="5.25" style="353" customWidth="1"/>
    <col min="8195" max="8195" width="15.5" style="353" customWidth="1"/>
    <col min="8196" max="8448" width="8.875" style="353"/>
    <col min="8449" max="8449" width="61" style="353" customWidth="1"/>
    <col min="8450" max="8450" width="5.25" style="353" customWidth="1"/>
    <col min="8451" max="8451" width="15.5" style="353" customWidth="1"/>
    <col min="8452" max="8704" width="8.875" style="353"/>
    <col min="8705" max="8705" width="61" style="353" customWidth="1"/>
    <col min="8706" max="8706" width="5.25" style="353" customWidth="1"/>
    <col min="8707" max="8707" width="15.5" style="353" customWidth="1"/>
    <col min="8708" max="8960" width="8.875" style="353"/>
    <col min="8961" max="8961" width="61" style="353" customWidth="1"/>
    <col min="8962" max="8962" width="5.25" style="353" customWidth="1"/>
    <col min="8963" max="8963" width="15.5" style="353" customWidth="1"/>
    <col min="8964" max="9216" width="8.875" style="353"/>
    <col min="9217" max="9217" width="61" style="353" customWidth="1"/>
    <col min="9218" max="9218" width="5.25" style="353" customWidth="1"/>
    <col min="9219" max="9219" width="15.5" style="353" customWidth="1"/>
    <col min="9220" max="9472" width="8.875" style="353"/>
    <col min="9473" max="9473" width="61" style="353" customWidth="1"/>
    <col min="9474" max="9474" width="5.25" style="353" customWidth="1"/>
    <col min="9475" max="9475" width="15.5" style="353" customWidth="1"/>
    <col min="9476" max="9728" width="8.875" style="353"/>
    <col min="9729" max="9729" width="61" style="353" customWidth="1"/>
    <col min="9730" max="9730" width="5.25" style="353" customWidth="1"/>
    <col min="9731" max="9731" width="15.5" style="353" customWidth="1"/>
    <col min="9732" max="9984" width="8.875" style="353"/>
    <col min="9985" max="9985" width="61" style="353" customWidth="1"/>
    <col min="9986" max="9986" width="5.25" style="353" customWidth="1"/>
    <col min="9987" max="9987" width="15.5" style="353" customWidth="1"/>
    <col min="9988" max="10240" width="8.875" style="353"/>
    <col min="10241" max="10241" width="61" style="353" customWidth="1"/>
    <col min="10242" max="10242" width="5.25" style="353" customWidth="1"/>
    <col min="10243" max="10243" width="15.5" style="353" customWidth="1"/>
    <col min="10244" max="10496" width="8.875" style="353"/>
    <col min="10497" max="10497" width="61" style="353" customWidth="1"/>
    <col min="10498" max="10498" width="5.25" style="353" customWidth="1"/>
    <col min="10499" max="10499" width="15.5" style="353" customWidth="1"/>
    <col min="10500" max="10752" width="8.875" style="353"/>
    <col min="10753" max="10753" width="61" style="353" customWidth="1"/>
    <col min="10754" max="10754" width="5.25" style="353" customWidth="1"/>
    <col min="10755" max="10755" width="15.5" style="353" customWidth="1"/>
    <col min="10756" max="11008" width="8.875" style="353"/>
    <col min="11009" max="11009" width="61" style="353" customWidth="1"/>
    <col min="11010" max="11010" width="5.25" style="353" customWidth="1"/>
    <col min="11011" max="11011" width="15.5" style="353" customWidth="1"/>
    <col min="11012" max="11264" width="8.875" style="353"/>
    <col min="11265" max="11265" width="61" style="353" customWidth="1"/>
    <col min="11266" max="11266" width="5.25" style="353" customWidth="1"/>
    <col min="11267" max="11267" width="15.5" style="353" customWidth="1"/>
    <col min="11268" max="11520" width="8.875" style="353"/>
    <col min="11521" max="11521" width="61" style="353" customWidth="1"/>
    <col min="11522" max="11522" width="5.25" style="353" customWidth="1"/>
    <col min="11523" max="11523" width="15.5" style="353" customWidth="1"/>
    <col min="11524" max="11776" width="8.875" style="353"/>
    <col min="11777" max="11777" width="61" style="353" customWidth="1"/>
    <col min="11778" max="11778" width="5.25" style="353" customWidth="1"/>
    <col min="11779" max="11779" width="15.5" style="353" customWidth="1"/>
    <col min="11780" max="12032" width="8.875" style="353"/>
    <col min="12033" max="12033" width="61" style="353" customWidth="1"/>
    <col min="12034" max="12034" width="5.25" style="353" customWidth="1"/>
    <col min="12035" max="12035" width="15.5" style="353" customWidth="1"/>
    <col min="12036" max="12288" width="8.875" style="353"/>
    <col min="12289" max="12289" width="61" style="353" customWidth="1"/>
    <col min="12290" max="12290" width="5.25" style="353" customWidth="1"/>
    <col min="12291" max="12291" width="15.5" style="353" customWidth="1"/>
    <col min="12292" max="12544" width="8.875" style="353"/>
    <col min="12545" max="12545" width="61" style="353" customWidth="1"/>
    <col min="12546" max="12546" width="5.25" style="353" customWidth="1"/>
    <col min="12547" max="12547" width="15.5" style="353" customWidth="1"/>
    <col min="12548" max="12800" width="8.875" style="353"/>
    <col min="12801" max="12801" width="61" style="353" customWidth="1"/>
    <col min="12802" max="12802" width="5.25" style="353" customWidth="1"/>
    <col min="12803" max="12803" width="15.5" style="353" customWidth="1"/>
    <col min="12804" max="13056" width="8.875" style="353"/>
    <col min="13057" max="13057" width="61" style="353" customWidth="1"/>
    <col min="13058" max="13058" width="5.25" style="353" customWidth="1"/>
    <col min="13059" max="13059" width="15.5" style="353" customWidth="1"/>
    <col min="13060" max="13312" width="8.875" style="353"/>
    <col min="13313" max="13313" width="61" style="353" customWidth="1"/>
    <col min="13314" max="13314" width="5.25" style="353" customWidth="1"/>
    <col min="13315" max="13315" width="15.5" style="353" customWidth="1"/>
    <col min="13316" max="13568" width="8.875" style="353"/>
    <col min="13569" max="13569" width="61" style="353" customWidth="1"/>
    <col min="13570" max="13570" width="5.25" style="353" customWidth="1"/>
    <col min="13571" max="13571" width="15.5" style="353" customWidth="1"/>
    <col min="13572" max="13824" width="8.875" style="353"/>
    <col min="13825" max="13825" width="61" style="353" customWidth="1"/>
    <col min="13826" max="13826" width="5.25" style="353" customWidth="1"/>
    <col min="13827" max="13827" width="15.5" style="353" customWidth="1"/>
    <col min="13828" max="14080" width="8.875" style="353"/>
    <col min="14081" max="14081" width="61" style="353" customWidth="1"/>
    <col min="14082" max="14082" width="5.25" style="353" customWidth="1"/>
    <col min="14083" max="14083" width="15.5" style="353" customWidth="1"/>
    <col min="14084" max="14336" width="8.875" style="353"/>
    <col min="14337" max="14337" width="61" style="353" customWidth="1"/>
    <col min="14338" max="14338" width="5.25" style="353" customWidth="1"/>
    <col min="14339" max="14339" width="15.5" style="353" customWidth="1"/>
    <col min="14340" max="14592" width="8.875" style="353"/>
    <col min="14593" max="14593" width="61" style="353" customWidth="1"/>
    <col min="14594" max="14594" width="5.25" style="353" customWidth="1"/>
    <col min="14595" max="14595" width="15.5" style="353" customWidth="1"/>
    <col min="14596" max="14848" width="8.875" style="353"/>
    <col min="14849" max="14849" width="61" style="353" customWidth="1"/>
    <col min="14850" max="14850" width="5.25" style="353" customWidth="1"/>
    <col min="14851" max="14851" width="15.5" style="353" customWidth="1"/>
    <col min="14852" max="15104" width="8.875" style="353"/>
    <col min="15105" max="15105" width="61" style="353" customWidth="1"/>
    <col min="15106" max="15106" width="5.25" style="353" customWidth="1"/>
    <col min="15107" max="15107" width="15.5" style="353" customWidth="1"/>
    <col min="15108" max="15360" width="8.875" style="353"/>
    <col min="15361" max="15361" width="61" style="353" customWidth="1"/>
    <col min="15362" max="15362" width="5.25" style="353" customWidth="1"/>
    <col min="15363" max="15363" width="15.5" style="353" customWidth="1"/>
    <col min="15364" max="15616" width="8.875" style="353"/>
    <col min="15617" max="15617" width="61" style="353" customWidth="1"/>
    <col min="15618" max="15618" width="5.25" style="353" customWidth="1"/>
    <col min="15619" max="15619" width="15.5" style="353" customWidth="1"/>
    <col min="15620" max="15872" width="8.875" style="353"/>
    <col min="15873" max="15873" width="61" style="353" customWidth="1"/>
    <col min="15874" max="15874" width="5.25" style="353" customWidth="1"/>
    <col min="15875" max="15875" width="15.5" style="353" customWidth="1"/>
    <col min="15876" max="16128" width="8.875" style="353"/>
    <col min="16129" max="16129" width="61" style="353" customWidth="1"/>
    <col min="16130" max="16130" width="5.25" style="353" customWidth="1"/>
    <col min="16131" max="16131" width="15.5" style="353" customWidth="1"/>
    <col min="16132" max="16384" width="8.875" style="353"/>
  </cols>
  <sheetData>
    <row r="1" spans="1:3" ht="32.25" customHeight="1">
      <c r="A1" s="559" t="s">
        <v>1640</v>
      </c>
      <c r="B1" s="559"/>
      <c r="C1" s="559"/>
    </row>
    <row r="2" spans="1:3" ht="15.75">
      <c r="A2" s="560" t="s">
        <v>1729</v>
      </c>
      <c r="B2" s="560"/>
      <c r="C2" s="560"/>
    </row>
    <row r="4" spans="1:3" ht="13.5" thickBot="1">
      <c r="B4" s="355"/>
      <c r="C4" s="356" t="s">
        <v>1641</v>
      </c>
    </row>
    <row r="5" spans="1:3" s="357" customFormat="1" ht="31.5" customHeight="1">
      <c r="A5" s="561" t="s">
        <v>1642</v>
      </c>
      <c r="B5" s="563" t="s">
        <v>1412</v>
      </c>
      <c r="C5" s="565" t="s">
        <v>1643</v>
      </c>
    </row>
    <row r="6" spans="1:3" s="357" customFormat="1">
      <c r="A6" s="562"/>
      <c r="B6" s="564"/>
      <c r="C6" s="566"/>
    </row>
    <row r="7" spans="1:3" s="361" customFormat="1" ht="13.5" thickBot="1">
      <c r="A7" s="358" t="s">
        <v>1644</v>
      </c>
      <c r="B7" s="359" t="s">
        <v>1531</v>
      </c>
      <c r="C7" s="360" t="s">
        <v>1532</v>
      </c>
    </row>
    <row r="8" spans="1:3" ht="15.75" customHeight="1">
      <c r="A8" s="340" t="s">
        <v>1645</v>
      </c>
      <c r="B8" s="362" t="s">
        <v>1535</v>
      </c>
      <c r="C8" s="363">
        <v>105537855</v>
      </c>
    </row>
    <row r="9" spans="1:3" ht="15.75" customHeight="1">
      <c r="A9" s="340" t="s">
        <v>1646</v>
      </c>
      <c r="B9" s="341" t="s">
        <v>1537</v>
      </c>
      <c r="C9" s="363">
        <v>0</v>
      </c>
    </row>
    <row r="10" spans="1:3" ht="15.75" customHeight="1">
      <c r="A10" s="340" t="s">
        <v>1647</v>
      </c>
      <c r="B10" s="341" t="s">
        <v>1539</v>
      </c>
      <c r="C10" s="364">
        <v>6185883</v>
      </c>
    </row>
    <row r="11" spans="1:3" ht="15.75" customHeight="1">
      <c r="A11" s="340" t="s">
        <v>1648</v>
      </c>
      <c r="B11" s="341" t="s">
        <v>1541</v>
      </c>
      <c r="C11" s="364">
        <v>-83564741</v>
      </c>
    </row>
    <row r="12" spans="1:3" ht="15.75" customHeight="1">
      <c r="A12" s="340" t="s">
        <v>1649</v>
      </c>
      <c r="B12" s="341" t="s">
        <v>1543</v>
      </c>
      <c r="C12" s="364">
        <v>0</v>
      </c>
    </row>
    <row r="13" spans="1:3" ht="15.75" customHeight="1">
      <c r="A13" s="340" t="s">
        <v>1650</v>
      </c>
      <c r="B13" s="341" t="s">
        <v>1545</v>
      </c>
      <c r="C13" s="364">
        <v>4206272</v>
      </c>
    </row>
    <row r="14" spans="1:3" ht="15.75" customHeight="1">
      <c r="A14" s="340" t="s">
        <v>1651</v>
      </c>
      <c r="B14" s="341" t="s">
        <v>1547</v>
      </c>
      <c r="C14" s="365">
        <f>+C8+C9+C10+C11+C12+C13</f>
        <v>32365269</v>
      </c>
    </row>
    <row r="15" spans="1:3" ht="15.75" customHeight="1">
      <c r="A15" s="340" t="s">
        <v>1652</v>
      </c>
      <c r="B15" s="341" t="s">
        <v>1549</v>
      </c>
      <c r="C15" s="366">
        <v>69409</v>
      </c>
    </row>
    <row r="16" spans="1:3" ht="15.75" customHeight="1">
      <c r="A16" s="340" t="s">
        <v>1653</v>
      </c>
      <c r="B16" s="341" t="s">
        <v>1551</v>
      </c>
      <c r="C16" s="364">
        <v>0</v>
      </c>
    </row>
    <row r="17" spans="1:5" ht="15.75" customHeight="1">
      <c r="A17" s="340" t="s">
        <v>1654</v>
      </c>
      <c r="B17" s="341" t="s">
        <v>146</v>
      </c>
      <c r="C17" s="364">
        <v>495640</v>
      </c>
    </row>
    <row r="18" spans="1:5" ht="15.75" customHeight="1">
      <c r="A18" s="340" t="s">
        <v>1655</v>
      </c>
      <c r="B18" s="341" t="s">
        <v>163</v>
      </c>
      <c r="C18" s="365">
        <f>+C15+C16+C17</f>
        <v>565049</v>
      </c>
    </row>
    <row r="19" spans="1:5" s="367" customFormat="1" ht="15.75" customHeight="1">
      <c r="A19" s="340" t="s">
        <v>1656</v>
      </c>
      <c r="B19" s="341" t="s">
        <v>164</v>
      </c>
      <c r="C19" s="364"/>
    </row>
    <row r="20" spans="1:5" ht="15.75" customHeight="1">
      <c r="A20" s="340" t="s">
        <v>1657</v>
      </c>
      <c r="B20" s="341" t="s">
        <v>165</v>
      </c>
      <c r="C20" s="364">
        <v>15856364</v>
      </c>
    </row>
    <row r="21" spans="1:5" ht="15.75" customHeight="1" thickBot="1">
      <c r="A21" s="368" t="s">
        <v>1658</v>
      </c>
      <c r="B21" s="348" t="s">
        <v>168</v>
      </c>
      <c r="C21" s="369">
        <f>+C14+C18+C19+C20</f>
        <v>48786682</v>
      </c>
    </row>
    <row r="22" spans="1:5" ht="15.75">
      <c r="A22" s="350"/>
      <c r="B22" s="352"/>
      <c r="C22" s="351"/>
      <c r="D22" s="351"/>
      <c r="E22" s="351"/>
    </row>
    <row r="23" spans="1:5" ht="15.75">
      <c r="A23" s="350"/>
      <c r="B23" s="352"/>
      <c r="C23" s="351"/>
      <c r="D23" s="351"/>
      <c r="E23" s="351"/>
    </row>
    <row r="24" spans="1:5" ht="15.75">
      <c r="A24" s="352"/>
      <c r="B24" s="352"/>
      <c r="C24" s="351"/>
      <c r="D24" s="351"/>
      <c r="E24" s="351"/>
    </row>
    <row r="25" spans="1:5" ht="15.75">
      <c r="A25" s="558"/>
      <c r="B25" s="558"/>
      <c r="C25" s="558"/>
      <c r="D25" s="370"/>
      <c r="E25" s="370"/>
    </row>
    <row r="26" spans="1:5" ht="15.75">
      <c r="A26" s="558"/>
      <c r="B26" s="558"/>
      <c r="C26" s="558"/>
      <c r="D26" s="370"/>
      <c r="E26" s="370"/>
    </row>
  </sheetData>
  <mergeCells count="7">
    <mergeCell ref="A26:C26"/>
    <mergeCell ref="A1:C1"/>
    <mergeCell ref="A2:C2"/>
    <mergeCell ref="A5:A6"/>
    <mergeCell ref="B5:B6"/>
    <mergeCell ref="C5:C6"/>
    <mergeCell ref="A25:C25"/>
  </mergeCells>
  <printOptions horizontalCentered="1"/>
  <pageMargins left="0.78740157480314965" right="0.78740157480314965" top="1.2598425196850394" bottom="0.98425196850393704" header="0.78740157480314965" footer="0.78740157480314965"/>
  <pageSetup paperSize="9" scale="95" orientation="portrait" verticalDpi="300" r:id="rId1"/>
  <headerFooter alignWithMargins="0">
    <oddHeader>&amp;R&amp;"Times New Roman CE,Félkövér dőlt"&amp;12 7.B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Normal="100" workbookViewId="0">
      <selection activeCell="D6" sqref="D6"/>
    </sheetView>
  </sheetViews>
  <sheetFormatPr defaultColWidth="10.25" defaultRowHeight="15.75"/>
  <cols>
    <col min="1" max="1" width="50.5" style="372" customWidth="1"/>
    <col min="2" max="2" width="5.875" style="372" customWidth="1"/>
    <col min="3" max="3" width="14.75" style="372" customWidth="1"/>
    <col min="4" max="4" width="16.5" style="372" customWidth="1"/>
    <col min="5" max="256" width="10.25" style="372"/>
    <col min="257" max="257" width="50.5" style="372" customWidth="1"/>
    <col min="258" max="258" width="5.875" style="372" customWidth="1"/>
    <col min="259" max="259" width="14.75" style="372" customWidth="1"/>
    <col min="260" max="260" width="16.5" style="372" customWidth="1"/>
    <col min="261" max="512" width="10.25" style="372"/>
    <col min="513" max="513" width="50.5" style="372" customWidth="1"/>
    <col min="514" max="514" width="5.875" style="372" customWidth="1"/>
    <col min="515" max="515" width="14.75" style="372" customWidth="1"/>
    <col min="516" max="516" width="16.5" style="372" customWidth="1"/>
    <col min="517" max="768" width="10.25" style="372"/>
    <col min="769" max="769" width="50.5" style="372" customWidth="1"/>
    <col min="770" max="770" width="5.875" style="372" customWidth="1"/>
    <col min="771" max="771" width="14.75" style="372" customWidth="1"/>
    <col min="772" max="772" width="16.5" style="372" customWidth="1"/>
    <col min="773" max="1024" width="10.25" style="372"/>
    <col min="1025" max="1025" width="50.5" style="372" customWidth="1"/>
    <col min="1026" max="1026" width="5.875" style="372" customWidth="1"/>
    <col min="1027" max="1027" width="14.75" style="372" customWidth="1"/>
    <col min="1028" max="1028" width="16.5" style="372" customWidth="1"/>
    <col min="1029" max="1280" width="10.25" style="372"/>
    <col min="1281" max="1281" width="50.5" style="372" customWidth="1"/>
    <col min="1282" max="1282" width="5.875" style="372" customWidth="1"/>
    <col min="1283" max="1283" width="14.75" style="372" customWidth="1"/>
    <col min="1284" max="1284" width="16.5" style="372" customWidth="1"/>
    <col min="1285" max="1536" width="10.25" style="372"/>
    <col min="1537" max="1537" width="50.5" style="372" customWidth="1"/>
    <col min="1538" max="1538" width="5.875" style="372" customWidth="1"/>
    <col min="1539" max="1539" width="14.75" style="372" customWidth="1"/>
    <col min="1540" max="1540" width="16.5" style="372" customWidth="1"/>
    <col min="1541" max="1792" width="10.25" style="372"/>
    <col min="1793" max="1793" width="50.5" style="372" customWidth="1"/>
    <col min="1794" max="1794" width="5.875" style="372" customWidth="1"/>
    <col min="1795" max="1795" width="14.75" style="372" customWidth="1"/>
    <col min="1796" max="1796" width="16.5" style="372" customWidth="1"/>
    <col min="1797" max="2048" width="10.25" style="372"/>
    <col min="2049" max="2049" width="50.5" style="372" customWidth="1"/>
    <col min="2050" max="2050" width="5.875" style="372" customWidth="1"/>
    <col min="2051" max="2051" width="14.75" style="372" customWidth="1"/>
    <col min="2052" max="2052" width="16.5" style="372" customWidth="1"/>
    <col min="2053" max="2304" width="10.25" style="372"/>
    <col min="2305" max="2305" width="50.5" style="372" customWidth="1"/>
    <col min="2306" max="2306" width="5.875" style="372" customWidth="1"/>
    <col min="2307" max="2307" width="14.75" style="372" customWidth="1"/>
    <col min="2308" max="2308" width="16.5" style="372" customWidth="1"/>
    <col min="2309" max="2560" width="10.25" style="372"/>
    <col min="2561" max="2561" width="50.5" style="372" customWidth="1"/>
    <col min="2562" max="2562" width="5.875" style="372" customWidth="1"/>
    <col min="2563" max="2563" width="14.75" style="372" customWidth="1"/>
    <col min="2564" max="2564" width="16.5" style="372" customWidth="1"/>
    <col min="2565" max="2816" width="10.25" style="372"/>
    <col min="2817" max="2817" width="50.5" style="372" customWidth="1"/>
    <col min="2818" max="2818" width="5.875" style="372" customWidth="1"/>
    <col min="2819" max="2819" width="14.75" style="372" customWidth="1"/>
    <col min="2820" max="2820" width="16.5" style="372" customWidth="1"/>
    <col min="2821" max="3072" width="10.25" style="372"/>
    <col min="3073" max="3073" width="50.5" style="372" customWidth="1"/>
    <col min="3074" max="3074" width="5.875" style="372" customWidth="1"/>
    <col min="3075" max="3075" width="14.75" style="372" customWidth="1"/>
    <col min="3076" max="3076" width="16.5" style="372" customWidth="1"/>
    <col min="3077" max="3328" width="10.25" style="372"/>
    <col min="3329" max="3329" width="50.5" style="372" customWidth="1"/>
    <col min="3330" max="3330" width="5.875" style="372" customWidth="1"/>
    <col min="3331" max="3331" width="14.75" style="372" customWidth="1"/>
    <col min="3332" max="3332" width="16.5" style="372" customWidth="1"/>
    <col min="3333" max="3584" width="10.25" style="372"/>
    <col min="3585" max="3585" width="50.5" style="372" customWidth="1"/>
    <col min="3586" max="3586" width="5.875" style="372" customWidth="1"/>
    <col min="3587" max="3587" width="14.75" style="372" customWidth="1"/>
    <col min="3588" max="3588" width="16.5" style="372" customWidth="1"/>
    <col min="3589" max="3840" width="10.25" style="372"/>
    <col min="3841" max="3841" width="50.5" style="372" customWidth="1"/>
    <col min="3842" max="3842" width="5.875" style="372" customWidth="1"/>
    <col min="3843" max="3843" width="14.75" style="372" customWidth="1"/>
    <col min="3844" max="3844" width="16.5" style="372" customWidth="1"/>
    <col min="3845" max="4096" width="10.25" style="372"/>
    <col min="4097" max="4097" width="50.5" style="372" customWidth="1"/>
    <col min="4098" max="4098" width="5.875" style="372" customWidth="1"/>
    <col min="4099" max="4099" width="14.75" style="372" customWidth="1"/>
    <col min="4100" max="4100" width="16.5" style="372" customWidth="1"/>
    <col min="4101" max="4352" width="10.25" style="372"/>
    <col min="4353" max="4353" width="50.5" style="372" customWidth="1"/>
    <col min="4354" max="4354" width="5.875" style="372" customWidth="1"/>
    <col min="4355" max="4355" width="14.75" style="372" customWidth="1"/>
    <col min="4356" max="4356" width="16.5" style="372" customWidth="1"/>
    <col min="4357" max="4608" width="10.25" style="372"/>
    <col min="4609" max="4609" width="50.5" style="372" customWidth="1"/>
    <col min="4610" max="4610" width="5.875" style="372" customWidth="1"/>
    <col min="4611" max="4611" width="14.75" style="372" customWidth="1"/>
    <col min="4612" max="4612" width="16.5" style="372" customWidth="1"/>
    <col min="4613" max="4864" width="10.25" style="372"/>
    <col min="4865" max="4865" width="50.5" style="372" customWidth="1"/>
    <col min="4866" max="4866" width="5.875" style="372" customWidth="1"/>
    <col min="4867" max="4867" width="14.75" style="372" customWidth="1"/>
    <col min="4868" max="4868" width="16.5" style="372" customWidth="1"/>
    <col min="4869" max="5120" width="10.25" style="372"/>
    <col min="5121" max="5121" width="50.5" style="372" customWidth="1"/>
    <col min="5122" max="5122" width="5.875" style="372" customWidth="1"/>
    <col min="5123" max="5123" width="14.75" style="372" customWidth="1"/>
    <col min="5124" max="5124" width="16.5" style="372" customWidth="1"/>
    <col min="5125" max="5376" width="10.25" style="372"/>
    <col min="5377" max="5377" width="50.5" style="372" customWidth="1"/>
    <col min="5378" max="5378" width="5.875" style="372" customWidth="1"/>
    <col min="5379" max="5379" width="14.75" style="372" customWidth="1"/>
    <col min="5380" max="5380" width="16.5" style="372" customWidth="1"/>
    <col min="5381" max="5632" width="10.25" style="372"/>
    <col min="5633" max="5633" width="50.5" style="372" customWidth="1"/>
    <col min="5634" max="5634" width="5.875" style="372" customWidth="1"/>
    <col min="5635" max="5635" width="14.75" style="372" customWidth="1"/>
    <col min="5636" max="5636" width="16.5" style="372" customWidth="1"/>
    <col min="5637" max="5888" width="10.25" style="372"/>
    <col min="5889" max="5889" width="50.5" style="372" customWidth="1"/>
    <col min="5890" max="5890" width="5.875" style="372" customWidth="1"/>
    <col min="5891" max="5891" width="14.75" style="372" customWidth="1"/>
    <col min="5892" max="5892" width="16.5" style="372" customWidth="1"/>
    <col min="5893" max="6144" width="10.25" style="372"/>
    <col min="6145" max="6145" width="50.5" style="372" customWidth="1"/>
    <col min="6146" max="6146" width="5.875" style="372" customWidth="1"/>
    <col min="6147" max="6147" width="14.75" style="372" customWidth="1"/>
    <col min="6148" max="6148" width="16.5" style="372" customWidth="1"/>
    <col min="6149" max="6400" width="10.25" style="372"/>
    <col min="6401" max="6401" width="50.5" style="372" customWidth="1"/>
    <col min="6402" max="6402" width="5.875" style="372" customWidth="1"/>
    <col min="6403" max="6403" width="14.75" style="372" customWidth="1"/>
    <col min="6404" max="6404" width="16.5" style="372" customWidth="1"/>
    <col min="6405" max="6656" width="10.25" style="372"/>
    <col min="6657" max="6657" width="50.5" style="372" customWidth="1"/>
    <col min="6658" max="6658" width="5.875" style="372" customWidth="1"/>
    <col min="6659" max="6659" width="14.75" style="372" customWidth="1"/>
    <col min="6660" max="6660" width="16.5" style="372" customWidth="1"/>
    <col min="6661" max="6912" width="10.25" style="372"/>
    <col min="6913" max="6913" width="50.5" style="372" customWidth="1"/>
    <col min="6914" max="6914" width="5.875" style="372" customWidth="1"/>
    <col min="6915" max="6915" width="14.75" style="372" customWidth="1"/>
    <col min="6916" max="6916" width="16.5" style="372" customWidth="1"/>
    <col min="6917" max="7168" width="10.25" style="372"/>
    <col min="7169" max="7169" width="50.5" style="372" customWidth="1"/>
    <col min="7170" max="7170" width="5.875" style="372" customWidth="1"/>
    <col min="7171" max="7171" width="14.75" style="372" customWidth="1"/>
    <col min="7172" max="7172" width="16.5" style="372" customWidth="1"/>
    <col min="7173" max="7424" width="10.25" style="372"/>
    <col min="7425" max="7425" width="50.5" style="372" customWidth="1"/>
    <col min="7426" max="7426" width="5.875" style="372" customWidth="1"/>
    <col min="7427" max="7427" width="14.75" style="372" customWidth="1"/>
    <col min="7428" max="7428" width="16.5" style="372" customWidth="1"/>
    <col min="7429" max="7680" width="10.25" style="372"/>
    <col min="7681" max="7681" width="50.5" style="372" customWidth="1"/>
    <col min="7682" max="7682" width="5.875" style="372" customWidth="1"/>
    <col min="7683" max="7683" width="14.75" style="372" customWidth="1"/>
    <col min="7684" max="7684" width="16.5" style="372" customWidth="1"/>
    <col min="7685" max="7936" width="10.25" style="372"/>
    <col min="7937" max="7937" width="50.5" style="372" customWidth="1"/>
    <col min="7938" max="7938" width="5.875" style="372" customWidth="1"/>
    <col min="7939" max="7939" width="14.75" style="372" customWidth="1"/>
    <col min="7940" max="7940" width="16.5" style="372" customWidth="1"/>
    <col min="7941" max="8192" width="10.25" style="372"/>
    <col min="8193" max="8193" width="50.5" style="372" customWidth="1"/>
    <col min="8194" max="8194" width="5.875" style="372" customWidth="1"/>
    <col min="8195" max="8195" width="14.75" style="372" customWidth="1"/>
    <col min="8196" max="8196" width="16.5" style="372" customWidth="1"/>
    <col min="8197" max="8448" width="10.25" style="372"/>
    <col min="8449" max="8449" width="50.5" style="372" customWidth="1"/>
    <col min="8450" max="8450" width="5.875" style="372" customWidth="1"/>
    <col min="8451" max="8451" width="14.75" style="372" customWidth="1"/>
    <col min="8452" max="8452" width="16.5" style="372" customWidth="1"/>
    <col min="8453" max="8704" width="10.25" style="372"/>
    <col min="8705" max="8705" width="50.5" style="372" customWidth="1"/>
    <col min="8706" max="8706" width="5.875" style="372" customWidth="1"/>
    <col min="8707" max="8707" width="14.75" style="372" customWidth="1"/>
    <col min="8708" max="8708" width="16.5" style="372" customWidth="1"/>
    <col min="8709" max="8960" width="10.25" style="372"/>
    <col min="8961" max="8961" width="50.5" style="372" customWidth="1"/>
    <col min="8962" max="8962" width="5.875" style="372" customWidth="1"/>
    <col min="8963" max="8963" width="14.75" style="372" customWidth="1"/>
    <col min="8964" max="8964" width="16.5" style="372" customWidth="1"/>
    <col min="8965" max="9216" width="10.25" style="372"/>
    <col min="9217" max="9217" width="50.5" style="372" customWidth="1"/>
    <col min="9218" max="9218" width="5.875" style="372" customWidth="1"/>
    <col min="9219" max="9219" width="14.75" style="372" customWidth="1"/>
    <col min="9220" max="9220" width="16.5" style="372" customWidth="1"/>
    <col min="9221" max="9472" width="10.25" style="372"/>
    <col min="9473" max="9473" width="50.5" style="372" customWidth="1"/>
    <col min="9474" max="9474" width="5.875" style="372" customWidth="1"/>
    <col min="9475" max="9475" width="14.75" style="372" customWidth="1"/>
    <col min="9476" max="9476" width="16.5" style="372" customWidth="1"/>
    <col min="9477" max="9728" width="10.25" style="372"/>
    <col min="9729" max="9729" width="50.5" style="372" customWidth="1"/>
    <col min="9730" max="9730" width="5.875" style="372" customWidth="1"/>
    <col min="9731" max="9731" width="14.75" style="372" customWidth="1"/>
    <col min="9732" max="9732" width="16.5" style="372" customWidth="1"/>
    <col min="9733" max="9984" width="10.25" style="372"/>
    <col min="9985" max="9985" width="50.5" style="372" customWidth="1"/>
    <col min="9986" max="9986" width="5.875" style="372" customWidth="1"/>
    <col min="9987" max="9987" width="14.75" style="372" customWidth="1"/>
    <col min="9988" max="9988" width="16.5" style="372" customWidth="1"/>
    <col min="9989" max="10240" width="10.25" style="372"/>
    <col min="10241" max="10241" width="50.5" style="372" customWidth="1"/>
    <col min="10242" max="10242" width="5.875" style="372" customWidth="1"/>
    <col min="10243" max="10243" width="14.75" style="372" customWidth="1"/>
    <col min="10244" max="10244" width="16.5" style="372" customWidth="1"/>
    <col min="10245" max="10496" width="10.25" style="372"/>
    <col min="10497" max="10497" width="50.5" style="372" customWidth="1"/>
    <col min="10498" max="10498" width="5.875" style="372" customWidth="1"/>
    <col min="10499" max="10499" width="14.75" style="372" customWidth="1"/>
    <col min="10500" max="10500" width="16.5" style="372" customWidth="1"/>
    <col min="10501" max="10752" width="10.25" style="372"/>
    <col min="10753" max="10753" width="50.5" style="372" customWidth="1"/>
    <col min="10754" max="10754" width="5.875" style="372" customWidth="1"/>
    <col min="10755" max="10755" width="14.75" style="372" customWidth="1"/>
    <col min="10756" max="10756" width="16.5" style="372" customWidth="1"/>
    <col min="10757" max="11008" width="10.25" style="372"/>
    <col min="11009" max="11009" width="50.5" style="372" customWidth="1"/>
    <col min="11010" max="11010" width="5.875" style="372" customWidth="1"/>
    <col min="11011" max="11011" width="14.75" style="372" customWidth="1"/>
    <col min="11012" max="11012" width="16.5" style="372" customWidth="1"/>
    <col min="11013" max="11264" width="10.25" style="372"/>
    <col min="11265" max="11265" width="50.5" style="372" customWidth="1"/>
    <col min="11266" max="11266" width="5.875" style="372" customWidth="1"/>
    <col min="11267" max="11267" width="14.75" style="372" customWidth="1"/>
    <col min="11268" max="11268" width="16.5" style="372" customWidth="1"/>
    <col min="11269" max="11520" width="10.25" style="372"/>
    <col min="11521" max="11521" width="50.5" style="372" customWidth="1"/>
    <col min="11522" max="11522" width="5.875" style="372" customWidth="1"/>
    <col min="11523" max="11523" width="14.75" style="372" customWidth="1"/>
    <col min="11524" max="11524" width="16.5" style="372" customWidth="1"/>
    <col min="11525" max="11776" width="10.25" style="372"/>
    <col min="11777" max="11777" width="50.5" style="372" customWidth="1"/>
    <col min="11778" max="11778" width="5.875" style="372" customWidth="1"/>
    <col min="11779" max="11779" width="14.75" style="372" customWidth="1"/>
    <col min="11780" max="11780" width="16.5" style="372" customWidth="1"/>
    <col min="11781" max="12032" width="10.25" style="372"/>
    <col min="12033" max="12033" width="50.5" style="372" customWidth="1"/>
    <col min="12034" max="12034" width="5.875" style="372" customWidth="1"/>
    <col min="12035" max="12035" width="14.75" style="372" customWidth="1"/>
    <col min="12036" max="12036" width="16.5" style="372" customWidth="1"/>
    <col min="12037" max="12288" width="10.25" style="372"/>
    <col min="12289" max="12289" width="50.5" style="372" customWidth="1"/>
    <col min="12290" max="12290" width="5.875" style="372" customWidth="1"/>
    <col min="12291" max="12291" width="14.75" style="372" customWidth="1"/>
    <col min="12292" max="12292" width="16.5" style="372" customWidth="1"/>
    <col min="12293" max="12544" width="10.25" style="372"/>
    <col min="12545" max="12545" width="50.5" style="372" customWidth="1"/>
    <col min="12546" max="12546" width="5.875" style="372" customWidth="1"/>
    <col min="12547" max="12547" width="14.75" style="372" customWidth="1"/>
    <col min="12548" max="12548" width="16.5" style="372" customWidth="1"/>
    <col min="12549" max="12800" width="10.25" style="372"/>
    <col min="12801" max="12801" width="50.5" style="372" customWidth="1"/>
    <col min="12802" max="12802" width="5.875" style="372" customWidth="1"/>
    <col min="12803" max="12803" width="14.75" style="372" customWidth="1"/>
    <col min="12804" max="12804" width="16.5" style="372" customWidth="1"/>
    <col min="12805" max="13056" width="10.25" style="372"/>
    <col min="13057" max="13057" width="50.5" style="372" customWidth="1"/>
    <col min="13058" max="13058" width="5.875" style="372" customWidth="1"/>
    <col min="13059" max="13059" width="14.75" style="372" customWidth="1"/>
    <col min="13060" max="13060" width="16.5" style="372" customWidth="1"/>
    <col min="13061" max="13312" width="10.25" style="372"/>
    <col min="13313" max="13313" width="50.5" style="372" customWidth="1"/>
    <col min="13314" max="13314" width="5.875" style="372" customWidth="1"/>
    <col min="13315" max="13315" width="14.75" style="372" customWidth="1"/>
    <col min="13316" max="13316" width="16.5" style="372" customWidth="1"/>
    <col min="13317" max="13568" width="10.25" style="372"/>
    <col min="13569" max="13569" width="50.5" style="372" customWidth="1"/>
    <col min="13570" max="13570" width="5.875" style="372" customWidth="1"/>
    <col min="13571" max="13571" width="14.75" style="372" customWidth="1"/>
    <col min="13572" max="13572" width="16.5" style="372" customWidth="1"/>
    <col min="13573" max="13824" width="10.25" style="372"/>
    <col min="13825" max="13825" width="50.5" style="372" customWidth="1"/>
    <col min="13826" max="13826" width="5.875" style="372" customWidth="1"/>
    <col min="13827" max="13827" width="14.75" style="372" customWidth="1"/>
    <col min="13828" max="13828" width="16.5" style="372" customWidth="1"/>
    <col min="13829" max="14080" width="10.25" style="372"/>
    <col min="14081" max="14081" width="50.5" style="372" customWidth="1"/>
    <col min="14082" max="14082" width="5.875" style="372" customWidth="1"/>
    <col min="14083" max="14083" width="14.75" style="372" customWidth="1"/>
    <col min="14084" max="14084" width="16.5" style="372" customWidth="1"/>
    <col min="14085" max="14336" width="10.25" style="372"/>
    <col min="14337" max="14337" width="50.5" style="372" customWidth="1"/>
    <col min="14338" max="14338" width="5.875" style="372" customWidth="1"/>
    <col min="14339" max="14339" width="14.75" style="372" customWidth="1"/>
    <col min="14340" max="14340" width="16.5" style="372" customWidth="1"/>
    <col min="14341" max="14592" width="10.25" style="372"/>
    <col min="14593" max="14593" width="50.5" style="372" customWidth="1"/>
    <col min="14594" max="14594" width="5.875" style="372" customWidth="1"/>
    <col min="14595" max="14595" width="14.75" style="372" customWidth="1"/>
    <col min="14596" max="14596" width="16.5" style="372" customWidth="1"/>
    <col min="14597" max="14848" width="10.25" style="372"/>
    <col min="14849" max="14849" width="50.5" style="372" customWidth="1"/>
    <col min="14850" max="14850" width="5.875" style="372" customWidth="1"/>
    <col min="14851" max="14851" width="14.75" style="372" customWidth="1"/>
    <col min="14852" max="14852" width="16.5" style="372" customWidth="1"/>
    <col min="14853" max="15104" width="10.25" style="372"/>
    <col min="15105" max="15105" width="50.5" style="372" customWidth="1"/>
    <col min="15106" max="15106" width="5.875" style="372" customWidth="1"/>
    <col min="15107" max="15107" width="14.75" style="372" customWidth="1"/>
    <col min="15108" max="15108" width="16.5" style="372" customWidth="1"/>
    <col min="15109" max="15360" width="10.25" style="372"/>
    <col min="15361" max="15361" width="50.5" style="372" customWidth="1"/>
    <col min="15362" max="15362" width="5.875" style="372" customWidth="1"/>
    <col min="15363" max="15363" width="14.75" style="372" customWidth="1"/>
    <col min="15364" max="15364" width="16.5" style="372" customWidth="1"/>
    <col min="15365" max="15616" width="10.25" style="372"/>
    <col min="15617" max="15617" width="50.5" style="372" customWidth="1"/>
    <col min="15618" max="15618" width="5.875" style="372" customWidth="1"/>
    <col min="15619" max="15619" width="14.75" style="372" customWidth="1"/>
    <col min="15620" max="15620" width="16.5" style="372" customWidth="1"/>
    <col min="15621" max="15872" width="10.25" style="372"/>
    <col min="15873" max="15873" width="50.5" style="372" customWidth="1"/>
    <col min="15874" max="15874" width="5.875" style="372" customWidth="1"/>
    <col min="15875" max="15875" width="14.75" style="372" customWidth="1"/>
    <col min="15876" max="15876" width="16.5" style="372" customWidth="1"/>
    <col min="15877" max="16128" width="10.25" style="372"/>
    <col min="16129" max="16129" width="50.5" style="372" customWidth="1"/>
    <col min="16130" max="16130" width="5.875" style="372" customWidth="1"/>
    <col min="16131" max="16131" width="14.75" style="372" customWidth="1"/>
    <col min="16132" max="16132" width="16.5" style="372" customWidth="1"/>
    <col min="16133" max="16384" width="10.25" style="372"/>
  </cols>
  <sheetData>
    <row r="1" spans="1:4" ht="48" customHeight="1">
      <c r="A1" s="567" t="s">
        <v>1730</v>
      </c>
      <c r="B1" s="568"/>
      <c r="C1" s="568"/>
      <c r="D1" s="568"/>
    </row>
    <row r="2" spans="1:4" ht="16.5" thickBot="1"/>
    <row r="3" spans="1:4" ht="43.5" customHeight="1" thickBot="1">
      <c r="A3" s="373" t="s">
        <v>154</v>
      </c>
      <c r="B3" s="374" t="s">
        <v>1412</v>
      </c>
      <c r="C3" s="375" t="s">
        <v>1659</v>
      </c>
      <c r="D3" s="376" t="s">
        <v>1660</v>
      </c>
    </row>
    <row r="4" spans="1:4" ht="16.5" thickBot="1">
      <c r="A4" s="377" t="s">
        <v>1644</v>
      </c>
      <c r="B4" s="378" t="s">
        <v>1531</v>
      </c>
      <c r="C4" s="378" t="s">
        <v>1532</v>
      </c>
      <c r="D4" s="379" t="s">
        <v>1533</v>
      </c>
    </row>
    <row r="5" spans="1:4" ht="15.75" customHeight="1">
      <c r="A5" s="380" t="s">
        <v>1661</v>
      </c>
      <c r="B5" s="381" t="s">
        <v>4</v>
      </c>
      <c r="C5" s="382">
        <v>77</v>
      </c>
      <c r="D5" s="383">
        <v>27316312</v>
      </c>
    </row>
    <row r="6" spans="1:4" ht="15.75" customHeight="1">
      <c r="A6" s="380" t="s">
        <v>1662</v>
      </c>
      <c r="B6" s="384" t="s">
        <v>14</v>
      </c>
      <c r="C6" s="385"/>
      <c r="D6" s="386"/>
    </row>
    <row r="7" spans="1:4" ht="15.75" customHeight="1">
      <c r="A7" s="380" t="s">
        <v>1663</v>
      </c>
      <c r="B7" s="384" t="s">
        <v>26</v>
      </c>
      <c r="C7" s="385"/>
      <c r="D7" s="386"/>
    </row>
    <row r="8" spans="1:4" ht="15.75" customHeight="1" thickBot="1">
      <c r="A8" s="387" t="s">
        <v>1664</v>
      </c>
      <c r="B8" s="388" t="s">
        <v>134</v>
      </c>
      <c r="C8" s="389"/>
      <c r="D8" s="390"/>
    </row>
    <row r="9" spans="1:4" ht="15.75" customHeight="1" thickBot="1">
      <c r="A9" s="391" t="s">
        <v>1665</v>
      </c>
      <c r="B9" s="392" t="s">
        <v>40</v>
      </c>
      <c r="C9" s="393"/>
      <c r="D9" s="394">
        <f>+D10+D11+D12+D13</f>
        <v>0</v>
      </c>
    </row>
    <row r="10" spans="1:4" ht="15.75" customHeight="1">
      <c r="A10" s="395" t="s">
        <v>1666</v>
      </c>
      <c r="B10" s="381" t="s">
        <v>62</v>
      </c>
      <c r="C10" s="382"/>
      <c r="D10" s="383"/>
    </row>
    <row r="11" spans="1:4" ht="15.75" customHeight="1">
      <c r="A11" s="380" t="s">
        <v>1667</v>
      </c>
      <c r="B11" s="384" t="s">
        <v>141</v>
      </c>
      <c r="C11" s="385"/>
      <c r="D11" s="386"/>
    </row>
    <row r="12" spans="1:4" ht="15.75" customHeight="1">
      <c r="A12" s="380" t="s">
        <v>1668</v>
      </c>
      <c r="B12" s="384" t="s">
        <v>80</v>
      </c>
      <c r="C12" s="385"/>
      <c r="D12" s="386"/>
    </row>
    <row r="13" spans="1:4" ht="15.75" customHeight="1" thickBot="1">
      <c r="A13" s="387" t="s">
        <v>1669</v>
      </c>
      <c r="B13" s="388" t="s">
        <v>82</v>
      </c>
      <c r="C13" s="389"/>
      <c r="D13" s="390"/>
    </row>
    <row r="14" spans="1:4" ht="15.75" customHeight="1" thickBot="1">
      <c r="A14" s="391" t="s">
        <v>1670</v>
      </c>
      <c r="B14" s="392" t="s">
        <v>146</v>
      </c>
      <c r="C14" s="393"/>
      <c r="D14" s="394">
        <f>+D15+D16+D17</f>
        <v>0</v>
      </c>
    </row>
    <row r="15" spans="1:4" ht="15.75" customHeight="1">
      <c r="A15" s="395" t="s">
        <v>1671</v>
      </c>
      <c r="B15" s="381" t="s">
        <v>163</v>
      </c>
      <c r="C15" s="382"/>
      <c r="D15" s="383"/>
    </row>
    <row r="16" spans="1:4" ht="15.75" customHeight="1">
      <c r="A16" s="380" t="s">
        <v>1672</v>
      </c>
      <c r="B16" s="384" t="s">
        <v>164</v>
      </c>
      <c r="C16" s="385"/>
      <c r="D16" s="386"/>
    </row>
    <row r="17" spans="1:4" ht="15.75" customHeight="1" thickBot="1">
      <c r="A17" s="387" t="s">
        <v>1673</v>
      </c>
      <c r="B17" s="388" t="s">
        <v>165</v>
      </c>
      <c r="C17" s="389"/>
      <c r="D17" s="390"/>
    </row>
    <row r="18" spans="1:4" ht="15.75" customHeight="1" thickBot="1">
      <c r="A18" s="391" t="s">
        <v>1674</v>
      </c>
      <c r="B18" s="392" t="s">
        <v>168</v>
      </c>
      <c r="C18" s="393"/>
      <c r="D18" s="394">
        <f>+D19+D20+D21</f>
        <v>0</v>
      </c>
    </row>
    <row r="19" spans="1:4" ht="15.75" customHeight="1">
      <c r="A19" s="395" t="s">
        <v>1675</v>
      </c>
      <c r="B19" s="381" t="s">
        <v>171</v>
      </c>
      <c r="C19" s="382"/>
      <c r="D19" s="383"/>
    </row>
    <row r="20" spans="1:4" ht="15.75" customHeight="1">
      <c r="A20" s="380" t="s">
        <v>1676</v>
      </c>
      <c r="B20" s="384" t="s">
        <v>174</v>
      </c>
      <c r="C20" s="385"/>
      <c r="D20" s="386"/>
    </row>
    <row r="21" spans="1:4" ht="15.75" customHeight="1">
      <c r="A21" s="380" t="s">
        <v>1677</v>
      </c>
      <c r="B21" s="384" t="s">
        <v>177</v>
      </c>
      <c r="C21" s="385"/>
      <c r="D21" s="386"/>
    </row>
    <row r="22" spans="1:4" ht="15.75" customHeight="1">
      <c r="A22" s="380" t="s">
        <v>1678</v>
      </c>
      <c r="B22" s="384" t="s">
        <v>180</v>
      </c>
      <c r="C22" s="385"/>
      <c r="D22" s="386"/>
    </row>
    <row r="23" spans="1:4" ht="15.75" customHeight="1">
      <c r="A23" s="380"/>
      <c r="B23" s="384" t="s">
        <v>183</v>
      </c>
      <c r="C23" s="385"/>
      <c r="D23" s="386"/>
    </row>
    <row r="24" spans="1:4" ht="15.75" customHeight="1">
      <c r="A24" s="380"/>
      <c r="B24" s="384" t="s">
        <v>186</v>
      </c>
      <c r="C24" s="385"/>
      <c r="D24" s="386"/>
    </row>
    <row r="25" spans="1:4" ht="15.75" customHeight="1">
      <c r="A25" s="380"/>
      <c r="B25" s="384" t="s">
        <v>189</v>
      </c>
      <c r="C25" s="385"/>
      <c r="D25" s="386"/>
    </row>
    <row r="26" spans="1:4" ht="15.75" customHeight="1">
      <c r="A26" s="380"/>
      <c r="B26" s="384" t="s">
        <v>191</v>
      </c>
      <c r="C26" s="385"/>
      <c r="D26" s="386"/>
    </row>
    <row r="27" spans="1:4" ht="15.75" customHeight="1">
      <c r="A27" s="380"/>
      <c r="B27" s="384" t="s">
        <v>194</v>
      </c>
      <c r="C27" s="385"/>
      <c r="D27" s="386"/>
    </row>
    <row r="28" spans="1:4" ht="15.75" customHeight="1">
      <c r="A28" s="380"/>
      <c r="B28" s="384" t="s">
        <v>197</v>
      </c>
      <c r="C28" s="385"/>
      <c r="D28" s="386"/>
    </row>
    <row r="29" spans="1:4" ht="15.75" customHeight="1">
      <c r="A29" s="380"/>
      <c r="B29" s="384" t="s">
        <v>200</v>
      </c>
      <c r="C29" s="385"/>
      <c r="D29" s="386"/>
    </row>
    <row r="30" spans="1:4" ht="15.75" customHeight="1">
      <c r="A30" s="380"/>
      <c r="B30" s="384" t="s">
        <v>229</v>
      </c>
      <c r="C30" s="385"/>
      <c r="D30" s="386"/>
    </row>
    <row r="31" spans="1:4" ht="15.75" customHeight="1">
      <c r="A31" s="380"/>
      <c r="B31" s="384" t="s">
        <v>232</v>
      </c>
      <c r="C31" s="385"/>
      <c r="D31" s="386"/>
    </row>
    <row r="32" spans="1:4" ht="15.75" customHeight="1">
      <c r="A32" s="380"/>
      <c r="B32" s="384" t="s">
        <v>233</v>
      </c>
      <c r="C32" s="385"/>
      <c r="D32" s="386"/>
    </row>
    <row r="33" spans="1:6" ht="15.75" customHeight="1">
      <c r="A33" s="380"/>
      <c r="B33" s="384" t="s">
        <v>234</v>
      </c>
      <c r="C33" s="385"/>
      <c r="D33" s="386"/>
    </row>
    <row r="34" spans="1:6" ht="15.75" customHeight="1">
      <c r="A34" s="380"/>
      <c r="B34" s="384" t="s">
        <v>1573</v>
      </c>
      <c r="C34" s="385"/>
      <c r="D34" s="386"/>
    </row>
    <row r="35" spans="1:6" ht="15.75" customHeight="1">
      <c r="A35" s="380"/>
      <c r="B35" s="384" t="s">
        <v>1575</v>
      </c>
      <c r="C35" s="385"/>
      <c r="D35" s="386"/>
    </row>
    <row r="36" spans="1:6" ht="15.75" customHeight="1">
      <c r="A36" s="380"/>
      <c r="B36" s="384" t="s">
        <v>1577</v>
      </c>
      <c r="C36" s="385"/>
      <c r="D36" s="386"/>
    </row>
    <row r="37" spans="1:6" ht="15.75" customHeight="1" thickBot="1">
      <c r="A37" s="387"/>
      <c r="B37" s="388" t="s">
        <v>1579</v>
      </c>
      <c r="C37" s="389"/>
      <c r="D37" s="390"/>
    </row>
    <row r="38" spans="1:6" ht="15.75" customHeight="1" thickBot="1">
      <c r="A38" s="569" t="s">
        <v>1679</v>
      </c>
      <c r="B38" s="570"/>
      <c r="C38" s="396"/>
      <c r="D38" s="394">
        <f>+D5+D6+D7+D8+D9+D14+D18+D22+D23+D24+D25+D26+D27+D28+D29+D30+D31+D32+D33+D34+D35+D36+D37</f>
        <v>27316312</v>
      </c>
      <c r="F38" s="397"/>
    </row>
    <row r="39" spans="1:6">
      <c r="A39" s="398" t="s">
        <v>1680</v>
      </c>
    </row>
    <row r="40" spans="1:6">
      <c r="A40" s="399"/>
      <c r="B40" s="400"/>
      <c r="C40" s="571"/>
      <c r="D40" s="571"/>
    </row>
    <row r="41" spans="1:6">
      <c r="A41" s="399"/>
      <c r="B41" s="400"/>
      <c r="C41" s="401"/>
      <c r="D41" s="401"/>
    </row>
    <row r="42" spans="1:6">
      <c r="A42" s="400"/>
      <c r="B42" s="400"/>
      <c r="C42" s="571"/>
      <c r="D42" s="571"/>
    </row>
    <row r="43" spans="1:6">
      <c r="A43" s="402"/>
      <c r="B43" s="402"/>
    </row>
    <row r="44" spans="1:6">
      <c r="A44" s="402"/>
      <c r="B44" s="402"/>
      <c r="C44" s="402"/>
    </row>
  </sheetData>
  <mergeCells count="4">
    <mergeCell ref="A1:D1"/>
    <mergeCell ref="A38:B38"/>
    <mergeCell ref="C40:D40"/>
    <mergeCell ref="C42:D42"/>
  </mergeCells>
  <printOptions horizontalCentered="1"/>
  <pageMargins left="0.78740157480314965" right="0.78740157480314965" top="1.1417322834645669" bottom="0.98425196850393704" header="0.78740157480314965" footer="0.78740157480314965"/>
  <pageSetup paperSize="9" scale="93" orientation="portrait" r:id="rId1"/>
  <headerFooter alignWithMargins="0">
    <oddHeader>&amp;R&amp;"Times New Roman,Félkövér dőlt"7C.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18"/>
  <sheetViews>
    <sheetView zoomScaleNormal="100" workbookViewId="0">
      <selection activeCell="F4" sqref="F4:I4"/>
    </sheetView>
  </sheetViews>
  <sheetFormatPr defaultRowHeight="12.75"/>
  <cols>
    <col min="1" max="1" width="5.875" style="79" customWidth="1"/>
    <col min="2" max="2" width="39.875" style="9" customWidth="1"/>
    <col min="3" max="9" width="11" style="9" customWidth="1"/>
    <col min="10" max="10" width="11.875" style="9" customWidth="1"/>
    <col min="11" max="255" width="8.875" style="9"/>
    <col min="256" max="256" width="5.875" style="9" customWidth="1"/>
    <col min="257" max="257" width="39.875" style="9" customWidth="1"/>
    <col min="258" max="264" width="11" style="9" customWidth="1"/>
    <col min="265" max="265" width="11.875" style="9" customWidth="1"/>
    <col min="266" max="266" width="4.75" style="9" customWidth="1"/>
    <col min="267" max="511" width="8.875" style="9"/>
    <col min="512" max="512" width="5.875" style="9" customWidth="1"/>
    <col min="513" max="513" width="39.875" style="9" customWidth="1"/>
    <col min="514" max="520" width="11" style="9" customWidth="1"/>
    <col min="521" max="521" width="11.875" style="9" customWidth="1"/>
    <col min="522" max="522" width="4.75" style="9" customWidth="1"/>
    <col min="523" max="767" width="8.875" style="9"/>
    <col min="768" max="768" width="5.875" style="9" customWidth="1"/>
    <col min="769" max="769" width="39.875" style="9" customWidth="1"/>
    <col min="770" max="776" width="11" style="9" customWidth="1"/>
    <col min="777" max="777" width="11.875" style="9" customWidth="1"/>
    <col min="778" max="778" width="4.75" style="9" customWidth="1"/>
    <col min="779" max="1023" width="8.875" style="9"/>
    <col min="1024" max="1024" width="5.875" style="9" customWidth="1"/>
    <col min="1025" max="1025" width="39.875" style="9" customWidth="1"/>
    <col min="1026" max="1032" width="11" style="9" customWidth="1"/>
    <col min="1033" max="1033" width="11.875" style="9" customWidth="1"/>
    <col min="1034" max="1034" width="4.75" style="9" customWidth="1"/>
    <col min="1035" max="1279" width="8.875" style="9"/>
    <col min="1280" max="1280" width="5.875" style="9" customWidth="1"/>
    <col min="1281" max="1281" width="39.875" style="9" customWidth="1"/>
    <col min="1282" max="1288" width="11" style="9" customWidth="1"/>
    <col min="1289" max="1289" width="11.875" style="9" customWidth="1"/>
    <col min="1290" max="1290" width="4.75" style="9" customWidth="1"/>
    <col min="1291" max="1535" width="8.875" style="9"/>
    <col min="1536" max="1536" width="5.875" style="9" customWidth="1"/>
    <col min="1537" max="1537" width="39.875" style="9" customWidth="1"/>
    <col min="1538" max="1544" width="11" style="9" customWidth="1"/>
    <col min="1545" max="1545" width="11.875" style="9" customWidth="1"/>
    <col min="1546" max="1546" width="4.75" style="9" customWidth="1"/>
    <col min="1547" max="1791" width="8.875" style="9"/>
    <col min="1792" max="1792" width="5.875" style="9" customWidth="1"/>
    <col min="1793" max="1793" width="39.875" style="9" customWidth="1"/>
    <col min="1794" max="1800" width="11" style="9" customWidth="1"/>
    <col min="1801" max="1801" width="11.875" style="9" customWidth="1"/>
    <col min="1802" max="1802" width="4.75" style="9" customWidth="1"/>
    <col min="1803" max="2047" width="8.875" style="9"/>
    <col min="2048" max="2048" width="5.875" style="9" customWidth="1"/>
    <col min="2049" max="2049" width="39.875" style="9" customWidth="1"/>
    <col min="2050" max="2056" width="11" style="9" customWidth="1"/>
    <col min="2057" max="2057" width="11.875" style="9" customWidth="1"/>
    <col min="2058" max="2058" width="4.75" style="9" customWidth="1"/>
    <col min="2059" max="2303" width="8.875" style="9"/>
    <col min="2304" max="2304" width="5.875" style="9" customWidth="1"/>
    <col min="2305" max="2305" width="39.875" style="9" customWidth="1"/>
    <col min="2306" max="2312" width="11" style="9" customWidth="1"/>
    <col min="2313" max="2313" width="11.875" style="9" customWidth="1"/>
    <col min="2314" max="2314" width="4.75" style="9" customWidth="1"/>
    <col min="2315" max="2559" width="8.875" style="9"/>
    <col min="2560" max="2560" width="5.875" style="9" customWidth="1"/>
    <col min="2561" max="2561" width="39.875" style="9" customWidth="1"/>
    <col min="2562" max="2568" width="11" style="9" customWidth="1"/>
    <col min="2569" max="2569" width="11.875" style="9" customWidth="1"/>
    <col min="2570" max="2570" width="4.75" style="9" customWidth="1"/>
    <col min="2571" max="2815" width="8.875" style="9"/>
    <col min="2816" max="2816" width="5.875" style="9" customWidth="1"/>
    <col min="2817" max="2817" width="39.875" style="9" customWidth="1"/>
    <col min="2818" max="2824" width="11" style="9" customWidth="1"/>
    <col min="2825" max="2825" width="11.875" style="9" customWidth="1"/>
    <col min="2826" max="2826" width="4.75" style="9" customWidth="1"/>
    <col min="2827" max="3071" width="8.875" style="9"/>
    <col min="3072" max="3072" width="5.875" style="9" customWidth="1"/>
    <col min="3073" max="3073" width="39.875" style="9" customWidth="1"/>
    <col min="3074" max="3080" width="11" style="9" customWidth="1"/>
    <col min="3081" max="3081" width="11.875" style="9" customWidth="1"/>
    <col min="3082" max="3082" width="4.75" style="9" customWidth="1"/>
    <col min="3083" max="3327" width="8.875" style="9"/>
    <col min="3328" max="3328" width="5.875" style="9" customWidth="1"/>
    <col min="3329" max="3329" width="39.875" style="9" customWidth="1"/>
    <col min="3330" max="3336" width="11" style="9" customWidth="1"/>
    <col min="3337" max="3337" width="11.875" style="9" customWidth="1"/>
    <col min="3338" max="3338" width="4.75" style="9" customWidth="1"/>
    <col min="3339" max="3583" width="8.875" style="9"/>
    <col min="3584" max="3584" width="5.875" style="9" customWidth="1"/>
    <col min="3585" max="3585" width="39.875" style="9" customWidth="1"/>
    <col min="3586" max="3592" width="11" style="9" customWidth="1"/>
    <col min="3593" max="3593" width="11.875" style="9" customWidth="1"/>
    <col min="3594" max="3594" width="4.75" style="9" customWidth="1"/>
    <col min="3595" max="3839" width="8.875" style="9"/>
    <col min="3840" max="3840" width="5.875" style="9" customWidth="1"/>
    <col min="3841" max="3841" width="39.875" style="9" customWidth="1"/>
    <col min="3842" max="3848" width="11" style="9" customWidth="1"/>
    <col min="3849" max="3849" width="11.875" style="9" customWidth="1"/>
    <col min="3850" max="3850" width="4.75" style="9" customWidth="1"/>
    <col min="3851" max="4095" width="8.875" style="9"/>
    <col min="4096" max="4096" width="5.875" style="9" customWidth="1"/>
    <col min="4097" max="4097" width="39.875" style="9" customWidth="1"/>
    <col min="4098" max="4104" width="11" style="9" customWidth="1"/>
    <col min="4105" max="4105" width="11.875" style="9" customWidth="1"/>
    <col min="4106" max="4106" width="4.75" style="9" customWidth="1"/>
    <col min="4107" max="4351" width="8.875" style="9"/>
    <col min="4352" max="4352" width="5.875" style="9" customWidth="1"/>
    <col min="4353" max="4353" width="39.875" style="9" customWidth="1"/>
    <col min="4354" max="4360" width="11" style="9" customWidth="1"/>
    <col min="4361" max="4361" width="11.875" style="9" customWidth="1"/>
    <col min="4362" max="4362" width="4.75" style="9" customWidth="1"/>
    <col min="4363" max="4607" width="8.875" style="9"/>
    <col min="4608" max="4608" width="5.875" style="9" customWidth="1"/>
    <col min="4609" max="4609" width="39.875" style="9" customWidth="1"/>
    <col min="4610" max="4616" width="11" style="9" customWidth="1"/>
    <col min="4617" max="4617" width="11.875" style="9" customWidth="1"/>
    <col min="4618" max="4618" width="4.75" style="9" customWidth="1"/>
    <col min="4619" max="4863" width="8.875" style="9"/>
    <col min="4864" max="4864" width="5.875" style="9" customWidth="1"/>
    <col min="4865" max="4865" width="39.875" style="9" customWidth="1"/>
    <col min="4866" max="4872" width="11" style="9" customWidth="1"/>
    <col min="4873" max="4873" width="11.875" style="9" customWidth="1"/>
    <col min="4874" max="4874" width="4.75" style="9" customWidth="1"/>
    <col min="4875" max="5119" width="8.875" style="9"/>
    <col min="5120" max="5120" width="5.875" style="9" customWidth="1"/>
    <col min="5121" max="5121" width="39.875" style="9" customWidth="1"/>
    <col min="5122" max="5128" width="11" style="9" customWidth="1"/>
    <col min="5129" max="5129" width="11.875" style="9" customWidth="1"/>
    <col min="5130" max="5130" width="4.75" style="9" customWidth="1"/>
    <col min="5131" max="5375" width="8.875" style="9"/>
    <col min="5376" max="5376" width="5.875" style="9" customWidth="1"/>
    <col min="5377" max="5377" width="39.875" style="9" customWidth="1"/>
    <col min="5378" max="5384" width="11" style="9" customWidth="1"/>
    <col min="5385" max="5385" width="11.875" style="9" customWidth="1"/>
    <col min="5386" max="5386" width="4.75" style="9" customWidth="1"/>
    <col min="5387" max="5631" width="8.875" style="9"/>
    <col min="5632" max="5632" width="5.875" style="9" customWidth="1"/>
    <col min="5633" max="5633" width="39.875" style="9" customWidth="1"/>
    <col min="5634" max="5640" width="11" style="9" customWidth="1"/>
    <col min="5641" max="5641" width="11.875" style="9" customWidth="1"/>
    <col min="5642" max="5642" width="4.75" style="9" customWidth="1"/>
    <col min="5643" max="5887" width="8.875" style="9"/>
    <col min="5888" max="5888" width="5.875" style="9" customWidth="1"/>
    <col min="5889" max="5889" width="39.875" style="9" customWidth="1"/>
    <col min="5890" max="5896" width="11" style="9" customWidth="1"/>
    <col min="5897" max="5897" width="11.875" style="9" customWidth="1"/>
    <col min="5898" max="5898" width="4.75" style="9" customWidth="1"/>
    <col min="5899" max="6143" width="8.875" style="9"/>
    <col min="6144" max="6144" width="5.875" style="9" customWidth="1"/>
    <col min="6145" max="6145" width="39.875" style="9" customWidth="1"/>
    <col min="6146" max="6152" width="11" style="9" customWidth="1"/>
    <col min="6153" max="6153" width="11.875" style="9" customWidth="1"/>
    <col min="6154" max="6154" width="4.75" style="9" customWidth="1"/>
    <col min="6155" max="6399" width="8.875" style="9"/>
    <col min="6400" max="6400" width="5.875" style="9" customWidth="1"/>
    <col min="6401" max="6401" width="39.875" style="9" customWidth="1"/>
    <col min="6402" max="6408" width="11" style="9" customWidth="1"/>
    <col min="6409" max="6409" width="11.875" style="9" customWidth="1"/>
    <col min="6410" max="6410" width="4.75" style="9" customWidth="1"/>
    <col min="6411" max="6655" width="8.875" style="9"/>
    <col min="6656" max="6656" width="5.875" style="9" customWidth="1"/>
    <col min="6657" max="6657" width="39.875" style="9" customWidth="1"/>
    <col min="6658" max="6664" width="11" style="9" customWidth="1"/>
    <col min="6665" max="6665" width="11.875" style="9" customWidth="1"/>
    <col min="6666" max="6666" width="4.75" style="9" customWidth="1"/>
    <col min="6667" max="6911" width="8.875" style="9"/>
    <col min="6912" max="6912" width="5.875" style="9" customWidth="1"/>
    <col min="6913" max="6913" width="39.875" style="9" customWidth="1"/>
    <col min="6914" max="6920" width="11" style="9" customWidth="1"/>
    <col min="6921" max="6921" width="11.875" style="9" customWidth="1"/>
    <col min="6922" max="6922" width="4.75" style="9" customWidth="1"/>
    <col min="6923" max="7167" width="8.875" style="9"/>
    <col min="7168" max="7168" width="5.875" style="9" customWidth="1"/>
    <col min="7169" max="7169" width="39.875" style="9" customWidth="1"/>
    <col min="7170" max="7176" width="11" style="9" customWidth="1"/>
    <col min="7177" max="7177" width="11.875" style="9" customWidth="1"/>
    <col min="7178" max="7178" width="4.75" style="9" customWidth="1"/>
    <col min="7179" max="7423" width="8.875" style="9"/>
    <col min="7424" max="7424" width="5.875" style="9" customWidth="1"/>
    <col min="7425" max="7425" width="39.875" style="9" customWidth="1"/>
    <col min="7426" max="7432" width="11" style="9" customWidth="1"/>
    <col min="7433" max="7433" width="11.875" style="9" customWidth="1"/>
    <col min="7434" max="7434" width="4.75" style="9" customWidth="1"/>
    <col min="7435" max="7679" width="8.875" style="9"/>
    <col min="7680" max="7680" width="5.875" style="9" customWidth="1"/>
    <col min="7681" max="7681" width="39.875" style="9" customWidth="1"/>
    <col min="7682" max="7688" width="11" style="9" customWidth="1"/>
    <col min="7689" max="7689" width="11.875" style="9" customWidth="1"/>
    <col min="7690" max="7690" width="4.75" style="9" customWidth="1"/>
    <col min="7691" max="7935" width="8.875" style="9"/>
    <col min="7936" max="7936" width="5.875" style="9" customWidth="1"/>
    <col min="7937" max="7937" width="39.875" style="9" customWidth="1"/>
    <col min="7938" max="7944" width="11" style="9" customWidth="1"/>
    <col min="7945" max="7945" width="11.875" style="9" customWidth="1"/>
    <col min="7946" max="7946" width="4.75" style="9" customWidth="1"/>
    <col min="7947" max="8191" width="8.875" style="9"/>
    <col min="8192" max="8192" width="5.875" style="9" customWidth="1"/>
    <col min="8193" max="8193" width="39.875" style="9" customWidth="1"/>
    <col min="8194" max="8200" width="11" style="9" customWidth="1"/>
    <col min="8201" max="8201" width="11.875" style="9" customWidth="1"/>
    <col min="8202" max="8202" width="4.75" style="9" customWidth="1"/>
    <col min="8203" max="8447" width="8.875" style="9"/>
    <col min="8448" max="8448" width="5.875" style="9" customWidth="1"/>
    <col min="8449" max="8449" width="39.875" style="9" customWidth="1"/>
    <col min="8450" max="8456" width="11" style="9" customWidth="1"/>
    <col min="8457" max="8457" width="11.875" style="9" customWidth="1"/>
    <col min="8458" max="8458" width="4.75" style="9" customWidth="1"/>
    <col min="8459" max="8703" width="8.875" style="9"/>
    <col min="8704" max="8704" width="5.875" style="9" customWidth="1"/>
    <col min="8705" max="8705" width="39.875" style="9" customWidth="1"/>
    <col min="8706" max="8712" width="11" style="9" customWidth="1"/>
    <col min="8713" max="8713" width="11.875" style="9" customWidth="1"/>
    <col min="8714" max="8714" width="4.75" style="9" customWidth="1"/>
    <col min="8715" max="8959" width="8.875" style="9"/>
    <col min="8960" max="8960" width="5.875" style="9" customWidth="1"/>
    <col min="8961" max="8961" width="39.875" style="9" customWidth="1"/>
    <col min="8962" max="8968" width="11" style="9" customWidth="1"/>
    <col min="8969" max="8969" width="11.875" style="9" customWidth="1"/>
    <col min="8970" max="8970" width="4.75" style="9" customWidth="1"/>
    <col min="8971" max="9215" width="8.875" style="9"/>
    <col min="9216" max="9216" width="5.875" style="9" customWidth="1"/>
    <col min="9217" max="9217" width="39.875" style="9" customWidth="1"/>
    <col min="9218" max="9224" width="11" style="9" customWidth="1"/>
    <col min="9225" max="9225" width="11.875" style="9" customWidth="1"/>
    <col min="9226" max="9226" width="4.75" style="9" customWidth="1"/>
    <col min="9227" max="9471" width="8.875" style="9"/>
    <col min="9472" max="9472" width="5.875" style="9" customWidth="1"/>
    <col min="9473" max="9473" width="39.875" style="9" customWidth="1"/>
    <col min="9474" max="9480" width="11" style="9" customWidth="1"/>
    <col min="9481" max="9481" width="11.875" style="9" customWidth="1"/>
    <col min="9482" max="9482" width="4.75" style="9" customWidth="1"/>
    <col min="9483" max="9727" width="8.875" style="9"/>
    <col min="9728" max="9728" width="5.875" style="9" customWidth="1"/>
    <col min="9729" max="9729" width="39.875" style="9" customWidth="1"/>
    <col min="9730" max="9736" width="11" style="9" customWidth="1"/>
    <col min="9737" max="9737" width="11.875" style="9" customWidth="1"/>
    <col min="9738" max="9738" width="4.75" style="9" customWidth="1"/>
    <col min="9739" max="9983" width="8.875" style="9"/>
    <col min="9984" max="9984" width="5.875" style="9" customWidth="1"/>
    <col min="9985" max="9985" width="39.875" style="9" customWidth="1"/>
    <col min="9986" max="9992" width="11" style="9" customWidth="1"/>
    <col min="9993" max="9993" width="11.875" style="9" customWidth="1"/>
    <col min="9994" max="9994" width="4.75" style="9" customWidth="1"/>
    <col min="9995" max="10239" width="8.875" style="9"/>
    <col min="10240" max="10240" width="5.875" style="9" customWidth="1"/>
    <col min="10241" max="10241" width="39.875" style="9" customWidth="1"/>
    <col min="10242" max="10248" width="11" style="9" customWidth="1"/>
    <col min="10249" max="10249" width="11.875" style="9" customWidth="1"/>
    <col min="10250" max="10250" width="4.75" style="9" customWidth="1"/>
    <col min="10251" max="10495" width="8.875" style="9"/>
    <col min="10496" max="10496" width="5.875" style="9" customWidth="1"/>
    <col min="10497" max="10497" width="39.875" style="9" customWidth="1"/>
    <col min="10498" max="10504" width="11" style="9" customWidth="1"/>
    <col min="10505" max="10505" width="11.875" style="9" customWidth="1"/>
    <col min="10506" max="10506" width="4.75" style="9" customWidth="1"/>
    <col min="10507" max="10751" width="8.875" style="9"/>
    <col min="10752" max="10752" width="5.875" style="9" customWidth="1"/>
    <col min="10753" max="10753" width="39.875" style="9" customWidth="1"/>
    <col min="10754" max="10760" width="11" style="9" customWidth="1"/>
    <col min="10761" max="10761" width="11.875" style="9" customWidth="1"/>
    <col min="10762" max="10762" width="4.75" style="9" customWidth="1"/>
    <col min="10763" max="11007" width="8.875" style="9"/>
    <col min="11008" max="11008" width="5.875" style="9" customWidth="1"/>
    <col min="11009" max="11009" width="39.875" style="9" customWidth="1"/>
    <col min="11010" max="11016" width="11" style="9" customWidth="1"/>
    <col min="11017" max="11017" width="11.875" style="9" customWidth="1"/>
    <col min="11018" max="11018" width="4.75" style="9" customWidth="1"/>
    <col min="11019" max="11263" width="8.875" style="9"/>
    <col min="11264" max="11264" width="5.875" style="9" customWidth="1"/>
    <col min="11265" max="11265" width="39.875" style="9" customWidth="1"/>
    <col min="11266" max="11272" width="11" style="9" customWidth="1"/>
    <col min="11273" max="11273" width="11.875" style="9" customWidth="1"/>
    <col min="11274" max="11274" width="4.75" style="9" customWidth="1"/>
    <col min="11275" max="11519" width="8.875" style="9"/>
    <col min="11520" max="11520" width="5.875" style="9" customWidth="1"/>
    <col min="11521" max="11521" width="39.875" style="9" customWidth="1"/>
    <col min="11522" max="11528" width="11" style="9" customWidth="1"/>
    <col min="11529" max="11529" width="11.875" style="9" customWidth="1"/>
    <col min="11530" max="11530" width="4.75" style="9" customWidth="1"/>
    <col min="11531" max="11775" width="8.875" style="9"/>
    <col min="11776" max="11776" width="5.875" style="9" customWidth="1"/>
    <col min="11777" max="11777" width="39.875" style="9" customWidth="1"/>
    <col min="11778" max="11784" width="11" style="9" customWidth="1"/>
    <col min="11785" max="11785" width="11.875" style="9" customWidth="1"/>
    <col min="11786" max="11786" width="4.75" style="9" customWidth="1"/>
    <col min="11787" max="12031" width="8.875" style="9"/>
    <col min="12032" max="12032" width="5.875" style="9" customWidth="1"/>
    <col min="12033" max="12033" width="39.875" style="9" customWidth="1"/>
    <col min="12034" max="12040" width="11" style="9" customWidth="1"/>
    <col min="12041" max="12041" width="11.875" style="9" customWidth="1"/>
    <col min="12042" max="12042" width="4.75" style="9" customWidth="1"/>
    <col min="12043" max="12287" width="8.875" style="9"/>
    <col min="12288" max="12288" width="5.875" style="9" customWidth="1"/>
    <col min="12289" max="12289" width="39.875" style="9" customWidth="1"/>
    <col min="12290" max="12296" width="11" style="9" customWidth="1"/>
    <col min="12297" max="12297" width="11.875" style="9" customWidth="1"/>
    <col min="12298" max="12298" width="4.75" style="9" customWidth="1"/>
    <col min="12299" max="12543" width="8.875" style="9"/>
    <col min="12544" max="12544" width="5.875" style="9" customWidth="1"/>
    <col min="12545" max="12545" width="39.875" style="9" customWidth="1"/>
    <col min="12546" max="12552" width="11" style="9" customWidth="1"/>
    <col min="12553" max="12553" width="11.875" style="9" customWidth="1"/>
    <col min="12554" max="12554" width="4.75" style="9" customWidth="1"/>
    <col min="12555" max="12799" width="8.875" style="9"/>
    <col min="12800" max="12800" width="5.875" style="9" customWidth="1"/>
    <col min="12801" max="12801" width="39.875" style="9" customWidth="1"/>
    <col min="12802" max="12808" width="11" style="9" customWidth="1"/>
    <col min="12809" max="12809" width="11.875" style="9" customWidth="1"/>
    <col min="12810" max="12810" width="4.75" style="9" customWidth="1"/>
    <col min="12811" max="13055" width="8.875" style="9"/>
    <col min="13056" max="13056" width="5.875" style="9" customWidth="1"/>
    <col min="13057" max="13057" width="39.875" style="9" customWidth="1"/>
    <col min="13058" max="13064" width="11" style="9" customWidth="1"/>
    <col min="13065" max="13065" width="11.875" style="9" customWidth="1"/>
    <col min="13066" max="13066" width="4.75" style="9" customWidth="1"/>
    <col min="13067" max="13311" width="8.875" style="9"/>
    <col min="13312" max="13312" width="5.875" style="9" customWidth="1"/>
    <col min="13313" max="13313" width="39.875" style="9" customWidth="1"/>
    <col min="13314" max="13320" width="11" style="9" customWidth="1"/>
    <col min="13321" max="13321" width="11.875" style="9" customWidth="1"/>
    <col min="13322" max="13322" width="4.75" style="9" customWidth="1"/>
    <col min="13323" max="13567" width="8.875" style="9"/>
    <col min="13568" max="13568" width="5.875" style="9" customWidth="1"/>
    <col min="13569" max="13569" width="39.875" style="9" customWidth="1"/>
    <col min="13570" max="13576" width="11" style="9" customWidth="1"/>
    <col min="13577" max="13577" width="11.875" style="9" customWidth="1"/>
    <col min="13578" max="13578" width="4.75" style="9" customWidth="1"/>
    <col min="13579" max="13823" width="8.875" style="9"/>
    <col min="13824" max="13824" width="5.875" style="9" customWidth="1"/>
    <col min="13825" max="13825" width="39.875" style="9" customWidth="1"/>
    <col min="13826" max="13832" width="11" style="9" customWidth="1"/>
    <col min="13833" max="13833" width="11.875" style="9" customWidth="1"/>
    <col min="13834" max="13834" width="4.75" style="9" customWidth="1"/>
    <col min="13835" max="14079" width="8.875" style="9"/>
    <col min="14080" max="14080" width="5.875" style="9" customWidth="1"/>
    <col min="14081" max="14081" width="39.875" style="9" customWidth="1"/>
    <col min="14082" max="14088" width="11" style="9" customWidth="1"/>
    <col min="14089" max="14089" width="11.875" style="9" customWidth="1"/>
    <col min="14090" max="14090" width="4.75" style="9" customWidth="1"/>
    <col min="14091" max="14335" width="8.875" style="9"/>
    <col min="14336" max="14336" width="5.875" style="9" customWidth="1"/>
    <col min="14337" max="14337" width="39.875" style="9" customWidth="1"/>
    <col min="14338" max="14344" width="11" style="9" customWidth="1"/>
    <col min="14345" max="14345" width="11.875" style="9" customWidth="1"/>
    <col min="14346" max="14346" width="4.75" style="9" customWidth="1"/>
    <col min="14347" max="14591" width="8.875" style="9"/>
    <col min="14592" max="14592" width="5.875" style="9" customWidth="1"/>
    <col min="14593" max="14593" width="39.875" style="9" customWidth="1"/>
    <col min="14594" max="14600" width="11" style="9" customWidth="1"/>
    <col min="14601" max="14601" width="11.875" style="9" customWidth="1"/>
    <col min="14602" max="14602" width="4.75" style="9" customWidth="1"/>
    <col min="14603" max="14847" width="8.875" style="9"/>
    <col min="14848" max="14848" width="5.875" style="9" customWidth="1"/>
    <col min="14849" max="14849" width="39.875" style="9" customWidth="1"/>
    <col min="14850" max="14856" width="11" style="9" customWidth="1"/>
    <col min="14857" max="14857" width="11.875" style="9" customWidth="1"/>
    <col min="14858" max="14858" width="4.75" style="9" customWidth="1"/>
    <col min="14859" max="15103" width="8.875" style="9"/>
    <col min="15104" max="15104" width="5.875" style="9" customWidth="1"/>
    <col min="15105" max="15105" width="39.875" style="9" customWidth="1"/>
    <col min="15106" max="15112" width="11" style="9" customWidth="1"/>
    <col min="15113" max="15113" width="11.875" style="9" customWidth="1"/>
    <col min="15114" max="15114" width="4.75" style="9" customWidth="1"/>
    <col min="15115" max="15359" width="8.875" style="9"/>
    <col min="15360" max="15360" width="5.875" style="9" customWidth="1"/>
    <col min="15361" max="15361" width="39.875" style="9" customWidth="1"/>
    <col min="15362" max="15368" width="11" style="9" customWidth="1"/>
    <col min="15369" max="15369" width="11.875" style="9" customWidth="1"/>
    <col min="15370" max="15370" width="4.75" style="9" customWidth="1"/>
    <col min="15371" max="15615" width="8.875" style="9"/>
    <col min="15616" max="15616" width="5.875" style="9" customWidth="1"/>
    <col min="15617" max="15617" width="39.875" style="9" customWidth="1"/>
    <col min="15618" max="15624" width="11" style="9" customWidth="1"/>
    <col min="15625" max="15625" width="11.875" style="9" customWidth="1"/>
    <col min="15626" max="15626" width="4.75" style="9" customWidth="1"/>
    <col min="15627" max="15871" width="8.875" style="9"/>
    <col min="15872" max="15872" width="5.875" style="9" customWidth="1"/>
    <col min="15873" max="15873" width="39.875" style="9" customWidth="1"/>
    <col min="15874" max="15880" width="11" style="9" customWidth="1"/>
    <col min="15881" max="15881" width="11.875" style="9" customWidth="1"/>
    <col min="15882" max="15882" width="4.75" style="9" customWidth="1"/>
    <col min="15883" max="16127" width="8.875" style="9"/>
    <col min="16128" max="16128" width="5.875" style="9" customWidth="1"/>
    <col min="16129" max="16129" width="39.875" style="9" customWidth="1"/>
    <col min="16130" max="16136" width="11" style="9" customWidth="1"/>
    <col min="16137" max="16137" width="11.875" style="9" customWidth="1"/>
    <col min="16138" max="16138" width="4.75" style="9" customWidth="1"/>
    <col min="16139" max="16384" width="8.875" style="9"/>
  </cols>
  <sheetData>
    <row r="1" spans="1:10" ht="27.75" customHeight="1">
      <c r="A1" s="574" t="s">
        <v>1681</v>
      </c>
      <c r="B1" s="574"/>
      <c r="C1" s="574"/>
      <c r="D1" s="574"/>
      <c r="E1" s="574"/>
      <c r="F1" s="574"/>
      <c r="G1" s="574"/>
      <c r="H1" s="574"/>
      <c r="I1" s="574"/>
      <c r="J1" s="574"/>
    </row>
    <row r="2" spans="1:10" ht="20.25" customHeight="1" thickBot="1">
      <c r="J2" s="403" t="str">
        <f>'[2]1. sz tájékoztató t.'!E2</f>
        <v>Forintban!</v>
      </c>
    </row>
    <row r="3" spans="1:10" s="404" customFormat="1" ht="26.25" customHeight="1">
      <c r="A3" s="575" t="s">
        <v>2</v>
      </c>
      <c r="B3" s="577" t="s">
        <v>1682</v>
      </c>
      <c r="C3" s="575" t="s">
        <v>1683</v>
      </c>
      <c r="D3" s="575" t="s">
        <v>1731</v>
      </c>
      <c r="E3" s="575" t="s">
        <v>1732</v>
      </c>
      <c r="F3" s="579" t="s">
        <v>1684</v>
      </c>
      <c r="G3" s="580"/>
      <c r="H3" s="580"/>
      <c r="I3" s="581"/>
      <c r="J3" s="577" t="s">
        <v>1685</v>
      </c>
    </row>
    <row r="4" spans="1:10" s="407" customFormat="1" ht="32.25" customHeight="1" thickBot="1">
      <c r="A4" s="576"/>
      <c r="B4" s="578"/>
      <c r="C4" s="578"/>
      <c r="D4" s="576"/>
      <c r="E4" s="576"/>
      <c r="F4" s="405" t="s">
        <v>1733</v>
      </c>
      <c r="G4" s="405" t="s">
        <v>1734</v>
      </c>
      <c r="H4" s="405" t="s">
        <v>1735</v>
      </c>
      <c r="I4" s="406" t="s">
        <v>1736</v>
      </c>
      <c r="J4" s="578"/>
    </row>
    <row r="5" spans="1:10" s="413" customFormat="1" ht="12.95" customHeight="1" thickBot="1">
      <c r="A5" s="408">
        <v>1</v>
      </c>
      <c r="B5" s="409">
        <v>2</v>
      </c>
      <c r="C5" s="410">
        <v>3</v>
      </c>
      <c r="D5" s="409">
        <v>4</v>
      </c>
      <c r="E5" s="409">
        <v>5</v>
      </c>
      <c r="F5" s="408">
        <v>6</v>
      </c>
      <c r="G5" s="410">
        <v>7</v>
      </c>
      <c r="H5" s="410">
        <v>8</v>
      </c>
      <c r="I5" s="411">
        <v>9</v>
      </c>
      <c r="J5" s="412" t="s">
        <v>1686</v>
      </c>
    </row>
    <row r="6" spans="1:10" ht="24.75" customHeight="1" thickBot="1">
      <c r="A6" s="414" t="s">
        <v>4</v>
      </c>
      <c r="B6" s="415" t="s">
        <v>1687</v>
      </c>
      <c r="C6" s="416"/>
      <c r="D6" s="417">
        <f t="shared" ref="D6:I6" si="0">+D7+D8</f>
        <v>0</v>
      </c>
      <c r="E6" s="417">
        <f t="shared" si="0"/>
        <v>0</v>
      </c>
      <c r="F6" s="418">
        <f t="shared" si="0"/>
        <v>0</v>
      </c>
      <c r="G6" s="419">
        <f t="shared" si="0"/>
        <v>0</v>
      </c>
      <c r="H6" s="419">
        <f t="shared" si="0"/>
        <v>0</v>
      </c>
      <c r="I6" s="420">
        <f t="shared" si="0"/>
        <v>0</v>
      </c>
      <c r="J6" s="417">
        <f t="shared" ref="J6:J17" si="1">SUM(E6:I6)</f>
        <v>0</v>
      </c>
    </row>
    <row r="7" spans="1:10" ht="20.100000000000001" customHeight="1">
      <c r="A7" s="421" t="s">
        <v>14</v>
      </c>
      <c r="B7" s="422" t="s">
        <v>1688</v>
      </c>
      <c r="C7" s="423"/>
      <c r="D7" s="424"/>
      <c r="E7" s="424"/>
      <c r="F7" s="425"/>
      <c r="G7" s="426"/>
      <c r="H7" s="426"/>
      <c r="I7" s="427"/>
      <c r="J7" s="428">
        <f t="shared" si="1"/>
        <v>0</v>
      </c>
    </row>
    <row r="8" spans="1:10" ht="20.100000000000001" customHeight="1" thickBot="1">
      <c r="A8" s="421" t="s">
        <v>26</v>
      </c>
      <c r="B8" s="422" t="s">
        <v>1688</v>
      </c>
      <c r="C8" s="423"/>
      <c r="D8" s="424"/>
      <c r="E8" s="424"/>
      <c r="F8" s="425"/>
      <c r="G8" s="426"/>
      <c r="H8" s="426"/>
      <c r="I8" s="427"/>
      <c r="J8" s="428">
        <f t="shared" si="1"/>
        <v>0</v>
      </c>
    </row>
    <row r="9" spans="1:10" ht="26.1" customHeight="1" thickBot="1">
      <c r="A9" s="414" t="s">
        <v>134</v>
      </c>
      <c r="B9" s="415" t="s">
        <v>1689</v>
      </c>
      <c r="C9" s="416"/>
      <c r="D9" s="417">
        <f t="shared" ref="D9:I9" si="2">+D10+D11</f>
        <v>0</v>
      </c>
      <c r="E9" s="417">
        <f t="shared" si="2"/>
        <v>0</v>
      </c>
      <c r="F9" s="418">
        <f t="shared" si="2"/>
        <v>0</v>
      </c>
      <c r="G9" s="419">
        <f t="shared" si="2"/>
        <v>0</v>
      </c>
      <c r="H9" s="419">
        <f t="shared" si="2"/>
        <v>0</v>
      </c>
      <c r="I9" s="420">
        <f t="shared" si="2"/>
        <v>0</v>
      </c>
      <c r="J9" s="417">
        <f t="shared" si="1"/>
        <v>0</v>
      </c>
    </row>
    <row r="10" spans="1:10" ht="20.100000000000001" customHeight="1">
      <c r="A10" s="421" t="s">
        <v>40</v>
      </c>
      <c r="B10" s="422" t="s">
        <v>1688</v>
      </c>
      <c r="C10" s="423"/>
      <c r="D10" s="424"/>
      <c r="E10" s="424"/>
      <c r="F10" s="425"/>
      <c r="G10" s="426"/>
      <c r="H10" s="426"/>
      <c r="I10" s="427"/>
      <c r="J10" s="428">
        <f t="shared" si="1"/>
        <v>0</v>
      </c>
    </row>
    <row r="11" spans="1:10" ht="20.100000000000001" customHeight="1" thickBot="1">
      <c r="A11" s="421" t="s">
        <v>62</v>
      </c>
      <c r="B11" s="422" t="s">
        <v>1688</v>
      </c>
      <c r="C11" s="423"/>
      <c r="D11" s="424"/>
      <c r="E11" s="424"/>
      <c r="F11" s="425"/>
      <c r="G11" s="426"/>
      <c r="H11" s="426"/>
      <c r="I11" s="427"/>
      <c r="J11" s="428">
        <f t="shared" si="1"/>
        <v>0</v>
      </c>
    </row>
    <row r="12" spans="1:10" ht="20.100000000000001" customHeight="1" thickBot="1">
      <c r="A12" s="414" t="s">
        <v>141</v>
      </c>
      <c r="B12" s="415" t="s">
        <v>1690</v>
      </c>
      <c r="C12" s="416"/>
      <c r="D12" s="417">
        <f t="shared" ref="D12:I12" si="3">+D13</f>
        <v>0</v>
      </c>
      <c r="E12" s="417">
        <f t="shared" si="3"/>
        <v>0</v>
      </c>
      <c r="F12" s="418">
        <f t="shared" si="3"/>
        <v>0</v>
      </c>
      <c r="G12" s="419">
        <f t="shared" si="3"/>
        <v>0</v>
      </c>
      <c r="H12" s="419">
        <f t="shared" si="3"/>
        <v>0</v>
      </c>
      <c r="I12" s="420">
        <f t="shared" si="3"/>
        <v>0</v>
      </c>
      <c r="J12" s="417">
        <f t="shared" si="1"/>
        <v>0</v>
      </c>
    </row>
    <row r="13" spans="1:10" ht="20.100000000000001" customHeight="1" thickBot="1">
      <c r="A13" s="421" t="s">
        <v>80</v>
      </c>
      <c r="B13" s="422" t="s">
        <v>1688</v>
      </c>
      <c r="C13" s="423"/>
      <c r="D13" s="424"/>
      <c r="E13" s="424"/>
      <c r="F13" s="425"/>
      <c r="G13" s="426"/>
      <c r="H13" s="426"/>
      <c r="I13" s="427"/>
      <c r="J13" s="428">
        <f t="shared" si="1"/>
        <v>0</v>
      </c>
    </row>
    <row r="14" spans="1:10" ht="20.100000000000001" customHeight="1" thickBot="1">
      <c r="A14" s="414" t="s">
        <v>82</v>
      </c>
      <c r="B14" s="415"/>
      <c r="C14" s="416"/>
      <c r="D14" s="417">
        <f t="shared" ref="D14:I14" si="4">+D15</f>
        <v>0</v>
      </c>
      <c r="E14" s="417">
        <f t="shared" si="4"/>
        <v>0</v>
      </c>
      <c r="F14" s="418">
        <f t="shared" si="4"/>
        <v>0</v>
      </c>
      <c r="G14" s="419">
        <f t="shared" si="4"/>
        <v>0</v>
      </c>
      <c r="H14" s="419">
        <f t="shared" si="4"/>
        <v>0</v>
      </c>
      <c r="I14" s="420">
        <f t="shared" si="4"/>
        <v>0</v>
      </c>
      <c r="J14" s="417">
        <f t="shared" si="1"/>
        <v>0</v>
      </c>
    </row>
    <row r="15" spans="1:10" ht="20.100000000000001" customHeight="1" thickBot="1">
      <c r="A15" s="429" t="s">
        <v>146</v>
      </c>
      <c r="B15" s="430" t="s">
        <v>1688</v>
      </c>
      <c r="C15" s="431"/>
      <c r="D15" s="432"/>
      <c r="E15" s="432"/>
      <c r="F15" s="433"/>
      <c r="G15" s="434"/>
      <c r="H15" s="434"/>
      <c r="I15" s="435"/>
      <c r="J15" s="436">
        <f t="shared" si="1"/>
        <v>0</v>
      </c>
    </row>
    <row r="16" spans="1:10" ht="20.100000000000001" customHeight="1" thickBot="1">
      <c r="A16" s="414" t="s">
        <v>163</v>
      </c>
      <c r="B16" s="437"/>
      <c r="C16" s="416"/>
      <c r="D16" s="417">
        <f t="shared" ref="D16:I16" si="5">+D17</f>
        <v>0</v>
      </c>
      <c r="E16" s="417">
        <f t="shared" si="5"/>
        <v>0</v>
      </c>
      <c r="F16" s="418">
        <f t="shared" si="5"/>
        <v>0</v>
      </c>
      <c r="G16" s="419">
        <f t="shared" si="5"/>
        <v>0</v>
      </c>
      <c r="H16" s="419">
        <f t="shared" si="5"/>
        <v>0</v>
      </c>
      <c r="I16" s="420">
        <f t="shared" si="5"/>
        <v>0</v>
      </c>
      <c r="J16" s="417">
        <f t="shared" si="1"/>
        <v>0</v>
      </c>
    </row>
    <row r="17" spans="1:10" ht="20.100000000000001" customHeight="1" thickBot="1">
      <c r="A17" s="438" t="s">
        <v>164</v>
      </c>
      <c r="B17" s="439" t="s">
        <v>1688</v>
      </c>
      <c r="C17" s="440"/>
      <c r="D17" s="441"/>
      <c r="E17" s="441"/>
      <c r="F17" s="442"/>
      <c r="G17" s="443"/>
      <c r="H17" s="443"/>
      <c r="I17" s="444"/>
      <c r="J17" s="445">
        <f t="shared" si="1"/>
        <v>0</v>
      </c>
    </row>
    <row r="18" spans="1:10" ht="20.100000000000001" customHeight="1" thickBot="1">
      <c r="A18" s="572" t="s">
        <v>1691</v>
      </c>
      <c r="B18" s="573"/>
      <c r="C18" s="416"/>
      <c r="D18" s="417">
        <f>+D6+D9+D12+D14+D16</f>
        <v>0</v>
      </c>
      <c r="E18" s="417">
        <f t="shared" ref="E18:J18" si="6">+E6+E9+E12+E14+E16</f>
        <v>0</v>
      </c>
      <c r="F18" s="418">
        <f t="shared" si="6"/>
        <v>0</v>
      </c>
      <c r="G18" s="419">
        <f t="shared" si="6"/>
        <v>0</v>
      </c>
      <c r="H18" s="419">
        <f t="shared" si="6"/>
        <v>0</v>
      </c>
      <c r="I18" s="420">
        <f t="shared" si="6"/>
        <v>0</v>
      </c>
      <c r="J18" s="417">
        <f t="shared" si="6"/>
        <v>0</v>
      </c>
    </row>
  </sheetData>
  <mergeCells count="9">
    <mergeCell ref="A18:B18"/>
    <mergeCell ref="A1:J1"/>
    <mergeCell ref="A3:A4"/>
    <mergeCell ref="B3:B4"/>
    <mergeCell ref="C3:C4"/>
    <mergeCell ref="D3:D4"/>
    <mergeCell ref="E3:E4"/>
    <mergeCell ref="F3:I3"/>
    <mergeCell ref="J3:J4"/>
  </mergeCells>
  <printOptions horizontalCentered="1"/>
  <pageMargins left="0.32" right="0.2" top="1.0236220472440944" bottom="0.98425196850393704" header="0.78740157480314965" footer="0.78740157480314965"/>
  <pageSetup paperSize="9" scale="95" orientation="landscape" verticalDpi="300" r:id="rId1"/>
  <headerFooter alignWithMargins="0">
    <oddHeader>&amp;R&amp;"Times New Roman CE,Félkövér dőlt"&amp;12 8.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19"/>
  <sheetViews>
    <sheetView zoomScaleNormal="100" workbookViewId="0">
      <selection activeCell="D12" sqref="D12"/>
    </sheetView>
  </sheetViews>
  <sheetFormatPr defaultRowHeight="12.75"/>
  <cols>
    <col min="1" max="1" width="4.75" style="303" customWidth="1"/>
    <col min="2" max="2" width="31.5" style="303" customWidth="1"/>
    <col min="3" max="8" width="11.875" style="303" customWidth="1"/>
    <col min="9" max="9" width="13" style="303" customWidth="1"/>
    <col min="10" max="255" width="8.875" style="303"/>
    <col min="256" max="256" width="4.75" style="303" customWidth="1"/>
    <col min="257" max="257" width="31.5" style="303" customWidth="1"/>
    <col min="258" max="263" width="11.875" style="303" customWidth="1"/>
    <col min="264" max="264" width="13" style="303" customWidth="1"/>
    <col min="265" max="265" width="4.25" style="303" customWidth="1"/>
    <col min="266" max="511" width="8.875" style="303"/>
    <col min="512" max="512" width="4.75" style="303" customWidth="1"/>
    <col min="513" max="513" width="31.5" style="303" customWidth="1"/>
    <col min="514" max="519" width="11.875" style="303" customWidth="1"/>
    <col min="520" max="520" width="13" style="303" customWidth="1"/>
    <col min="521" max="521" width="4.25" style="303" customWidth="1"/>
    <col min="522" max="767" width="8.875" style="303"/>
    <col min="768" max="768" width="4.75" style="303" customWidth="1"/>
    <col min="769" max="769" width="31.5" style="303" customWidth="1"/>
    <col min="770" max="775" width="11.875" style="303" customWidth="1"/>
    <col min="776" max="776" width="13" style="303" customWidth="1"/>
    <col min="777" max="777" width="4.25" style="303" customWidth="1"/>
    <col min="778" max="1023" width="8.875" style="303"/>
    <col min="1024" max="1024" width="4.75" style="303" customWidth="1"/>
    <col min="1025" max="1025" width="31.5" style="303" customWidth="1"/>
    <col min="1026" max="1031" width="11.875" style="303" customWidth="1"/>
    <col min="1032" max="1032" width="13" style="303" customWidth="1"/>
    <col min="1033" max="1033" width="4.25" style="303" customWidth="1"/>
    <col min="1034" max="1279" width="8.875" style="303"/>
    <col min="1280" max="1280" width="4.75" style="303" customWidth="1"/>
    <col min="1281" max="1281" width="31.5" style="303" customWidth="1"/>
    <col min="1282" max="1287" width="11.875" style="303" customWidth="1"/>
    <col min="1288" max="1288" width="13" style="303" customWidth="1"/>
    <col min="1289" max="1289" width="4.25" style="303" customWidth="1"/>
    <col min="1290" max="1535" width="8.875" style="303"/>
    <col min="1536" max="1536" width="4.75" style="303" customWidth="1"/>
    <col min="1537" max="1537" width="31.5" style="303" customWidth="1"/>
    <col min="1538" max="1543" width="11.875" style="303" customWidth="1"/>
    <col min="1544" max="1544" width="13" style="303" customWidth="1"/>
    <col min="1545" max="1545" width="4.25" style="303" customWidth="1"/>
    <col min="1546" max="1791" width="8.875" style="303"/>
    <col min="1792" max="1792" width="4.75" style="303" customWidth="1"/>
    <col min="1793" max="1793" width="31.5" style="303" customWidth="1"/>
    <col min="1794" max="1799" width="11.875" style="303" customWidth="1"/>
    <col min="1800" max="1800" width="13" style="303" customWidth="1"/>
    <col min="1801" max="1801" width="4.25" style="303" customWidth="1"/>
    <col min="1802" max="2047" width="8.875" style="303"/>
    <col min="2048" max="2048" width="4.75" style="303" customWidth="1"/>
    <col min="2049" max="2049" width="31.5" style="303" customWidth="1"/>
    <col min="2050" max="2055" width="11.875" style="303" customWidth="1"/>
    <col min="2056" max="2056" width="13" style="303" customWidth="1"/>
    <col min="2057" max="2057" width="4.25" style="303" customWidth="1"/>
    <col min="2058" max="2303" width="8.875" style="303"/>
    <col min="2304" max="2304" width="4.75" style="303" customWidth="1"/>
    <col min="2305" max="2305" width="31.5" style="303" customWidth="1"/>
    <col min="2306" max="2311" width="11.875" style="303" customWidth="1"/>
    <col min="2312" max="2312" width="13" style="303" customWidth="1"/>
    <col min="2313" max="2313" width="4.25" style="303" customWidth="1"/>
    <col min="2314" max="2559" width="8.875" style="303"/>
    <col min="2560" max="2560" width="4.75" style="303" customWidth="1"/>
    <col min="2561" max="2561" width="31.5" style="303" customWidth="1"/>
    <col min="2562" max="2567" width="11.875" style="303" customWidth="1"/>
    <col min="2568" max="2568" width="13" style="303" customWidth="1"/>
    <col min="2569" max="2569" width="4.25" style="303" customWidth="1"/>
    <col min="2570" max="2815" width="8.875" style="303"/>
    <col min="2816" max="2816" width="4.75" style="303" customWidth="1"/>
    <col min="2817" max="2817" width="31.5" style="303" customWidth="1"/>
    <col min="2818" max="2823" width="11.875" style="303" customWidth="1"/>
    <col min="2824" max="2824" width="13" style="303" customWidth="1"/>
    <col min="2825" max="2825" width="4.25" style="303" customWidth="1"/>
    <col min="2826" max="3071" width="8.875" style="303"/>
    <col min="3072" max="3072" width="4.75" style="303" customWidth="1"/>
    <col min="3073" max="3073" width="31.5" style="303" customWidth="1"/>
    <col min="3074" max="3079" width="11.875" style="303" customWidth="1"/>
    <col min="3080" max="3080" width="13" style="303" customWidth="1"/>
    <col min="3081" max="3081" width="4.25" style="303" customWidth="1"/>
    <col min="3082" max="3327" width="8.875" style="303"/>
    <col min="3328" max="3328" width="4.75" style="303" customWidth="1"/>
    <col min="3329" max="3329" width="31.5" style="303" customWidth="1"/>
    <col min="3330" max="3335" width="11.875" style="303" customWidth="1"/>
    <col min="3336" max="3336" width="13" style="303" customWidth="1"/>
    <col min="3337" max="3337" width="4.25" style="303" customWidth="1"/>
    <col min="3338" max="3583" width="8.875" style="303"/>
    <col min="3584" max="3584" width="4.75" style="303" customWidth="1"/>
    <col min="3585" max="3585" width="31.5" style="303" customWidth="1"/>
    <col min="3586" max="3591" width="11.875" style="303" customWidth="1"/>
    <col min="3592" max="3592" width="13" style="303" customWidth="1"/>
    <col min="3593" max="3593" width="4.25" style="303" customWidth="1"/>
    <col min="3594" max="3839" width="8.875" style="303"/>
    <col min="3840" max="3840" width="4.75" style="303" customWidth="1"/>
    <col min="3841" max="3841" width="31.5" style="303" customWidth="1"/>
    <col min="3842" max="3847" width="11.875" style="303" customWidth="1"/>
    <col min="3848" max="3848" width="13" style="303" customWidth="1"/>
    <col min="3849" max="3849" width="4.25" style="303" customWidth="1"/>
    <col min="3850" max="4095" width="8.875" style="303"/>
    <col min="4096" max="4096" width="4.75" style="303" customWidth="1"/>
    <col min="4097" max="4097" width="31.5" style="303" customWidth="1"/>
    <col min="4098" max="4103" width="11.875" style="303" customWidth="1"/>
    <col min="4104" max="4104" width="13" style="303" customWidth="1"/>
    <col min="4105" max="4105" width="4.25" style="303" customWidth="1"/>
    <col min="4106" max="4351" width="8.875" style="303"/>
    <col min="4352" max="4352" width="4.75" style="303" customWidth="1"/>
    <col min="4353" max="4353" width="31.5" style="303" customWidth="1"/>
    <col min="4354" max="4359" width="11.875" style="303" customWidth="1"/>
    <col min="4360" max="4360" width="13" style="303" customWidth="1"/>
    <col min="4361" max="4361" width="4.25" style="303" customWidth="1"/>
    <col min="4362" max="4607" width="8.875" style="303"/>
    <col min="4608" max="4608" width="4.75" style="303" customWidth="1"/>
    <col min="4609" max="4609" width="31.5" style="303" customWidth="1"/>
    <col min="4610" max="4615" width="11.875" style="303" customWidth="1"/>
    <col min="4616" max="4616" width="13" style="303" customWidth="1"/>
    <col min="4617" max="4617" width="4.25" style="303" customWidth="1"/>
    <col min="4618" max="4863" width="8.875" style="303"/>
    <col min="4864" max="4864" width="4.75" style="303" customWidth="1"/>
    <col min="4865" max="4865" width="31.5" style="303" customWidth="1"/>
    <col min="4866" max="4871" width="11.875" style="303" customWidth="1"/>
    <col min="4872" max="4872" width="13" style="303" customWidth="1"/>
    <col min="4873" max="4873" width="4.25" style="303" customWidth="1"/>
    <col min="4874" max="5119" width="8.875" style="303"/>
    <col min="5120" max="5120" width="4.75" style="303" customWidth="1"/>
    <col min="5121" max="5121" width="31.5" style="303" customWidth="1"/>
    <col min="5122" max="5127" width="11.875" style="303" customWidth="1"/>
    <col min="5128" max="5128" width="13" style="303" customWidth="1"/>
    <col min="5129" max="5129" width="4.25" style="303" customWidth="1"/>
    <col min="5130" max="5375" width="8.875" style="303"/>
    <col min="5376" max="5376" width="4.75" style="303" customWidth="1"/>
    <col min="5377" max="5377" width="31.5" style="303" customWidth="1"/>
    <col min="5378" max="5383" width="11.875" style="303" customWidth="1"/>
    <col min="5384" max="5384" width="13" style="303" customWidth="1"/>
    <col min="5385" max="5385" width="4.25" style="303" customWidth="1"/>
    <col min="5386" max="5631" width="8.875" style="303"/>
    <col min="5632" max="5632" width="4.75" style="303" customWidth="1"/>
    <col min="5633" max="5633" width="31.5" style="303" customWidth="1"/>
    <col min="5634" max="5639" width="11.875" style="303" customWidth="1"/>
    <col min="5640" max="5640" width="13" style="303" customWidth="1"/>
    <col min="5641" max="5641" width="4.25" style="303" customWidth="1"/>
    <col min="5642" max="5887" width="8.875" style="303"/>
    <col min="5888" max="5888" width="4.75" style="303" customWidth="1"/>
    <col min="5889" max="5889" width="31.5" style="303" customWidth="1"/>
    <col min="5890" max="5895" width="11.875" style="303" customWidth="1"/>
    <col min="5896" max="5896" width="13" style="303" customWidth="1"/>
    <col min="5897" max="5897" width="4.25" style="303" customWidth="1"/>
    <col min="5898" max="6143" width="8.875" style="303"/>
    <col min="6144" max="6144" width="4.75" style="303" customWidth="1"/>
    <col min="6145" max="6145" width="31.5" style="303" customWidth="1"/>
    <col min="6146" max="6151" width="11.875" style="303" customWidth="1"/>
    <col min="6152" max="6152" width="13" style="303" customWidth="1"/>
    <col min="6153" max="6153" width="4.25" style="303" customWidth="1"/>
    <col min="6154" max="6399" width="8.875" style="303"/>
    <col min="6400" max="6400" width="4.75" style="303" customWidth="1"/>
    <col min="6401" max="6401" width="31.5" style="303" customWidth="1"/>
    <col min="6402" max="6407" width="11.875" style="303" customWidth="1"/>
    <col min="6408" max="6408" width="13" style="303" customWidth="1"/>
    <col min="6409" max="6409" width="4.25" style="303" customWidth="1"/>
    <col min="6410" max="6655" width="8.875" style="303"/>
    <col min="6656" max="6656" width="4.75" style="303" customWidth="1"/>
    <col min="6657" max="6657" width="31.5" style="303" customWidth="1"/>
    <col min="6658" max="6663" width="11.875" style="303" customWidth="1"/>
    <col min="6664" max="6664" width="13" style="303" customWidth="1"/>
    <col min="6665" max="6665" width="4.25" style="303" customWidth="1"/>
    <col min="6666" max="6911" width="8.875" style="303"/>
    <col min="6912" max="6912" width="4.75" style="303" customWidth="1"/>
    <col min="6913" max="6913" width="31.5" style="303" customWidth="1"/>
    <col min="6914" max="6919" width="11.875" style="303" customWidth="1"/>
    <col min="6920" max="6920" width="13" style="303" customWidth="1"/>
    <col min="6921" max="6921" width="4.25" style="303" customWidth="1"/>
    <col min="6922" max="7167" width="8.875" style="303"/>
    <col min="7168" max="7168" width="4.75" style="303" customWidth="1"/>
    <col min="7169" max="7169" width="31.5" style="303" customWidth="1"/>
    <col min="7170" max="7175" width="11.875" style="303" customWidth="1"/>
    <col min="7176" max="7176" width="13" style="303" customWidth="1"/>
    <col min="7177" max="7177" width="4.25" style="303" customWidth="1"/>
    <col min="7178" max="7423" width="8.875" style="303"/>
    <col min="7424" max="7424" width="4.75" style="303" customWidth="1"/>
    <col min="7425" max="7425" width="31.5" style="303" customWidth="1"/>
    <col min="7426" max="7431" width="11.875" style="303" customWidth="1"/>
    <col min="7432" max="7432" width="13" style="303" customWidth="1"/>
    <col min="7433" max="7433" width="4.25" style="303" customWidth="1"/>
    <col min="7434" max="7679" width="8.875" style="303"/>
    <col min="7680" max="7680" width="4.75" style="303" customWidth="1"/>
    <col min="7681" max="7681" width="31.5" style="303" customWidth="1"/>
    <col min="7682" max="7687" width="11.875" style="303" customWidth="1"/>
    <col min="7688" max="7688" width="13" style="303" customWidth="1"/>
    <col min="7689" max="7689" width="4.25" style="303" customWidth="1"/>
    <col min="7690" max="7935" width="8.875" style="303"/>
    <col min="7936" max="7936" width="4.75" style="303" customWidth="1"/>
    <col min="7937" max="7937" width="31.5" style="303" customWidth="1"/>
    <col min="7938" max="7943" width="11.875" style="303" customWidth="1"/>
    <col min="7944" max="7944" width="13" style="303" customWidth="1"/>
    <col min="7945" max="7945" width="4.25" style="303" customWidth="1"/>
    <col min="7946" max="8191" width="8.875" style="303"/>
    <col min="8192" max="8192" width="4.75" style="303" customWidth="1"/>
    <col min="8193" max="8193" width="31.5" style="303" customWidth="1"/>
    <col min="8194" max="8199" width="11.875" style="303" customWidth="1"/>
    <col min="8200" max="8200" width="13" style="303" customWidth="1"/>
    <col min="8201" max="8201" width="4.25" style="303" customWidth="1"/>
    <col min="8202" max="8447" width="8.875" style="303"/>
    <col min="8448" max="8448" width="4.75" style="303" customWidth="1"/>
    <col min="8449" max="8449" width="31.5" style="303" customWidth="1"/>
    <col min="8450" max="8455" width="11.875" style="303" customWidth="1"/>
    <col min="8456" max="8456" width="13" style="303" customWidth="1"/>
    <col min="8457" max="8457" width="4.25" style="303" customWidth="1"/>
    <col min="8458" max="8703" width="8.875" style="303"/>
    <col min="8704" max="8704" width="4.75" style="303" customWidth="1"/>
    <col min="8705" max="8705" width="31.5" style="303" customWidth="1"/>
    <col min="8706" max="8711" width="11.875" style="303" customWidth="1"/>
    <col min="8712" max="8712" width="13" style="303" customWidth="1"/>
    <col min="8713" max="8713" width="4.25" style="303" customWidth="1"/>
    <col min="8714" max="8959" width="8.875" style="303"/>
    <col min="8960" max="8960" width="4.75" style="303" customWidth="1"/>
    <col min="8961" max="8961" width="31.5" style="303" customWidth="1"/>
    <col min="8962" max="8967" width="11.875" style="303" customWidth="1"/>
    <col min="8968" max="8968" width="13" style="303" customWidth="1"/>
    <col min="8969" max="8969" width="4.25" style="303" customWidth="1"/>
    <col min="8970" max="9215" width="8.875" style="303"/>
    <col min="9216" max="9216" width="4.75" style="303" customWidth="1"/>
    <col min="9217" max="9217" width="31.5" style="303" customWidth="1"/>
    <col min="9218" max="9223" width="11.875" style="303" customWidth="1"/>
    <col min="9224" max="9224" width="13" style="303" customWidth="1"/>
    <col min="9225" max="9225" width="4.25" style="303" customWidth="1"/>
    <col min="9226" max="9471" width="8.875" style="303"/>
    <col min="9472" max="9472" width="4.75" style="303" customWidth="1"/>
    <col min="9473" max="9473" width="31.5" style="303" customWidth="1"/>
    <col min="9474" max="9479" width="11.875" style="303" customWidth="1"/>
    <col min="9480" max="9480" width="13" style="303" customWidth="1"/>
    <col min="9481" max="9481" width="4.25" style="303" customWidth="1"/>
    <col min="9482" max="9727" width="8.875" style="303"/>
    <col min="9728" max="9728" width="4.75" style="303" customWidth="1"/>
    <col min="9729" max="9729" width="31.5" style="303" customWidth="1"/>
    <col min="9730" max="9735" width="11.875" style="303" customWidth="1"/>
    <col min="9736" max="9736" width="13" style="303" customWidth="1"/>
    <col min="9737" max="9737" width="4.25" style="303" customWidth="1"/>
    <col min="9738" max="9983" width="8.875" style="303"/>
    <col min="9984" max="9984" width="4.75" style="303" customWidth="1"/>
    <col min="9985" max="9985" width="31.5" style="303" customWidth="1"/>
    <col min="9986" max="9991" width="11.875" style="303" customWidth="1"/>
    <col min="9992" max="9992" width="13" style="303" customWidth="1"/>
    <col min="9993" max="9993" width="4.25" style="303" customWidth="1"/>
    <col min="9994" max="10239" width="8.875" style="303"/>
    <col min="10240" max="10240" width="4.75" style="303" customWidth="1"/>
    <col min="10241" max="10241" width="31.5" style="303" customWidth="1"/>
    <col min="10242" max="10247" width="11.875" style="303" customWidth="1"/>
    <col min="10248" max="10248" width="13" style="303" customWidth="1"/>
    <col min="10249" max="10249" width="4.25" style="303" customWidth="1"/>
    <col min="10250" max="10495" width="8.875" style="303"/>
    <col min="10496" max="10496" width="4.75" style="303" customWidth="1"/>
    <col min="10497" max="10497" width="31.5" style="303" customWidth="1"/>
    <col min="10498" max="10503" width="11.875" style="303" customWidth="1"/>
    <col min="10504" max="10504" width="13" style="303" customWidth="1"/>
    <col min="10505" max="10505" width="4.25" style="303" customWidth="1"/>
    <col min="10506" max="10751" width="8.875" style="303"/>
    <col min="10752" max="10752" width="4.75" style="303" customWidth="1"/>
    <col min="10753" max="10753" width="31.5" style="303" customWidth="1"/>
    <col min="10754" max="10759" width="11.875" style="303" customWidth="1"/>
    <col min="10760" max="10760" width="13" style="303" customWidth="1"/>
    <col min="10761" max="10761" width="4.25" style="303" customWidth="1"/>
    <col min="10762" max="11007" width="8.875" style="303"/>
    <col min="11008" max="11008" width="4.75" style="303" customWidth="1"/>
    <col min="11009" max="11009" width="31.5" style="303" customWidth="1"/>
    <col min="11010" max="11015" width="11.875" style="303" customWidth="1"/>
    <col min="11016" max="11016" width="13" style="303" customWidth="1"/>
    <col min="11017" max="11017" width="4.25" style="303" customWidth="1"/>
    <col min="11018" max="11263" width="8.875" style="303"/>
    <col min="11264" max="11264" width="4.75" style="303" customWidth="1"/>
    <col min="11265" max="11265" width="31.5" style="303" customWidth="1"/>
    <col min="11266" max="11271" width="11.875" style="303" customWidth="1"/>
    <col min="11272" max="11272" width="13" style="303" customWidth="1"/>
    <col min="11273" max="11273" width="4.25" style="303" customWidth="1"/>
    <col min="11274" max="11519" width="8.875" style="303"/>
    <col min="11520" max="11520" width="4.75" style="303" customWidth="1"/>
    <col min="11521" max="11521" width="31.5" style="303" customWidth="1"/>
    <col min="11522" max="11527" width="11.875" style="303" customWidth="1"/>
    <col min="11528" max="11528" width="13" style="303" customWidth="1"/>
    <col min="11529" max="11529" width="4.25" style="303" customWidth="1"/>
    <col min="11530" max="11775" width="8.875" style="303"/>
    <col min="11776" max="11776" width="4.75" style="303" customWidth="1"/>
    <col min="11777" max="11777" width="31.5" style="303" customWidth="1"/>
    <col min="11778" max="11783" width="11.875" style="303" customWidth="1"/>
    <col min="11784" max="11784" width="13" style="303" customWidth="1"/>
    <col min="11785" max="11785" width="4.25" style="303" customWidth="1"/>
    <col min="11786" max="12031" width="8.875" style="303"/>
    <col min="12032" max="12032" width="4.75" style="303" customWidth="1"/>
    <col min="12033" max="12033" width="31.5" style="303" customWidth="1"/>
    <col min="12034" max="12039" width="11.875" style="303" customWidth="1"/>
    <col min="12040" max="12040" width="13" style="303" customWidth="1"/>
    <col min="12041" max="12041" width="4.25" style="303" customWidth="1"/>
    <col min="12042" max="12287" width="8.875" style="303"/>
    <col min="12288" max="12288" width="4.75" style="303" customWidth="1"/>
    <col min="12289" max="12289" width="31.5" style="303" customWidth="1"/>
    <col min="12290" max="12295" width="11.875" style="303" customWidth="1"/>
    <col min="12296" max="12296" width="13" style="303" customWidth="1"/>
    <col min="12297" max="12297" width="4.25" style="303" customWidth="1"/>
    <col min="12298" max="12543" width="8.875" style="303"/>
    <col min="12544" max="12544" width="4.75" style="303" customWidth="1"/>
    <col min="12545" max="12545" width="31.5" style="303" customWidth="1"/>
    <col min="12546" max="12551" width="11.875" style="303" customWidth="1"/>
    <col min="12552" max="12552" width="13" style="303" customWidth="1"/>
    <col min="12553" max="12553" width="4.25" style="303" customWidth="1"/>
    <col min="12554" max="12799" width="8.875" style="303"/>
    <col min="12800" max="12800" width="4.75" style="303" customWidth="1"/>
    <col min="12801" max="12801" width="31.5" style="303" customWidth="1"/>
    <col min="12802" max="12807" width="11.875" style="303" customWidth="1"/>
    <col min="12808" max="12808" width="13" style="303" customWidth="1"/>
    <col min="12809" max="12809" width="4.25" style="303" customWidth="1"/>
    <col min="12810" max="13055" width="8.875" style="303"/>
    <col min="13056" max="13056" width="4.75" style="303" customWidth="1"/>
    <col min="13057" max="13057" width="31.5" style="303" customWidth="1"/>
    <col min="13058" max="13063" width="11.875" style="303" customWidth="1"/>
    <col min="13064" max="13064" width="13" style="303" customWidth="1"/>
    <col min="13065" max="13065" width="4.25" style="303" customWidth="1"/>
    <col min="13066" max="13311" width="8.875" style="303"/>
    <col min="13312" max="13312" width="4.75" style="303" customWidth="1"/>
    <col min="13313" max="13313" width="31.5" style="303" customWidth="1"/>
    <col min="13314" max="13319" width="11.875" style="303" customWidth="1"/>
    <col min="13320" max="13320" width="13" style="303" customWidth="1"/>
    <col min="13321" max="13321" width="4.25" style="303" customWidth="1"/>
    <col min="13322" max="13567" width="8.875" style="303"/>
    <col min="13568" max="13568" width="4.75" style="303" customWidth="1"/>
    <col min="13569" max="13569" width="31.5" style="303" customWidth="1"/>
    <col min="13570" max="13575" width="11.875" style="303" customWidth="1"/>
    <col min="13576" max="13576" width="13" style="303" customWidth="1"/>
    <col min="13577" max="13577" width="4.25" style="303" customWidth="1"/>
    <col min="13578" max="13823" width="8.875" style="303"/>
    <col min="13824" max="13824" width="4.75" style="303" customWidth="1"/>
    <col min="13825" max="13825" width="31.5" style="303" customWidth="1"/>
    <col min="13826" max="13831" width="11.875" style="303" customWidth="1"/>
    <col min="13832" max="13832" width="13" style="303" customWidth="1"/>
    <col min="13833" max="13833" width="4.25" style="303" customWidth="1"/>
    <col min="13834" max="14079" width="8.875" style="303"/>
    <col min="14080" max="14080" width="4.75" style="303" customWidth="1"/>
    <col min="14081" max="14081" width="31.5" style="303" customWidth="1"/>
    <col min="14082" max="14087" width="11.875" style="303" customWidth="1"/>
    <col min="14088" max="14088" width="13" style="303" customWidth="1"/>
    <col min="14089" max="14089" width="4.25" style="303" customWidth="1"/>
    <col min="14090" max="14335" width="8.875" style="303"/>
    <col min="14336" max="14336" width="4.75" style="303" customWidth="1"/>
    <col min="14337" max="14337" width="31.5" style="303" customWidth="1"/>
    <col min="14338" max="14343" width="11.875" style="303" customWidth="1"/>
    <col min="14344" max="14344" width="13" style="303" customWidth="1"/>
    <col min="14345" max="14345" width="4.25" style="303" customWidth="1"/>
    <col min="14346" max="14591" width="8.875" style="303"/>
    <col min="14592" max="14592" width="4.75" style="303" customWidth="1"/>
    <col min="14593" max="14593" width="31.5" style="303" customWidth="1"/>
    <col min="14594" max="14599" width="11.875" style="303" customWidth="1"/>
    <col min="14600" max="14600" width="13" style="303" customWidth="1"/>
    <col min="14601" max="14601" width="4.25" style="303" customWidth="1"/>
    <col min="14602" max="14847" width="8.875" style="303"/>
    <col min="14848" max="14848" width="4.75" style="303" customWidth="1"/>
    <col min="14849" max="14849" width="31.5" style="303" customWidth="1"/>
    <col min="14850" max="14855" width="11.875" style="303" customWidth="1"/>
    <col min="14856" max="14856" width="13" style="303" customWidth="1"/>
    <col min="14857" max="14857" width="4.25" style="303" customWidth="1"/>
    <col min="14858" max="15103" width="8.875" style="303"/>
    <col min="15104" max="15104" width="4.75" style="303" customWidth="1"/>
    <col min="15105" max="15105" width="31.5" style="303" customWidth="1"/>
    <col min="15106" max="15111" width="11.875" style="303" customWidth="1"/>
    <col min="15112" max="15112" width="13" style="303" customWidth="1"/>
    <col min="15113" max="15113" width="4.25" style="303" customWidth="1"/>
    <col min="15114" max="15359" width="8.875" style="303"/>
    <col min="15360" max="15360" width="4.75" style="303" customWidth="1"/>
    <col min="15361" max="15361" width="31.5" style="303" customWidth="1"/>
    <col min="15362" max="15367" width="11.875" style="303" customWidth="1"/>
    <col min="15368" max="15368" width="13" style="303" customWidth="1"/>
    <col min="15369" max="15369" width="4.25" style="303" customWidth="1"/>
    <col min="15370" max="15615" width="8.875" style="303"/>
    <col min="15616" max="15616" width="4.75" style="303" customWidth="1"/>
    <col min="15617" max="15617" width="31.5" style="303" customWidth="1"/>
    <col min="15618" max="15623" width="11.875" style="303" customWidth="1"/>
    <col min="15624" max="15624" width="13" style="303" customWidth="1"/>
    <col min="15625" max="15625" width="4.25" style="303" customWidth="1"/>
    <col min="15626" max="15871" width="8.875" style="303"/>
    <col min="15872" max="15872" width="4.75" style="303" customWidth="1"/>
    <col min="15873" max="15873" width="31.5" style="303" customWidth="1"/>
    <col min="15874" max="15879" width="11.875" style="303" customWidth="1"/>
    <col min="15880" max="15880" width="13" style="303" customWidth="1"/>
    <col min="15881" max="15881" width="4.25" style="303" customWidth="1"/>
    <col min="15882" max="16127" width="8.875" style="303"/>
    <col min="16128" max="16128" width="4.75" style="303" customWidth="1"/>
    <col min="16129" max="16129" width="31.5" style="303" customWidth="1"/>
    <col min="16130" max="16135" width="11.875" style="303" customWidth="1"/>
    <col min="16136" max="16136" width="13" style="303" customWidth="1"/>
    <col min="16137" max="16137" width="4.25" style="303" customWidth="1"/>
    <col min="16138" max="16384" width="8.875" style="303"/>
  </cols>
  <sheetData>
    <row r="1" spans="1:9" ht="34.5" customHeight="1">
      <c r="A1" s="582" t="s">
        <v>1737</v>
      </c>
      <c r="B1" s="583"/>
      <c r="C1" s="583"/>
      <c r="D1" s="583"/>
      <c r="E1" s="583"/>
      <c r="F1" s="583"/>
      <c r="G1" s="583"/>
      <c r="H1" s="583"/>
      <c r="I1" s="583"/>
    </row>
    <row r="2" spans="1:9" ht="14.25" thickBot="1">
      <c r="H2" s="584" t="str">
        <f>'[2]2. sz tájékoztató t'!J2</f>
        <v>Forintban!</v>
      </c>
      <c r="I2" s="584"/>
    </row>
    <row r="3" spans="1:9" ht="13.5" thickBot="1">
      <c r="A3" s="585" t="s">
        <v>1517</v>
      </c>
      <c r="B3" s="587" t="s">
        <v>1692</v>
      </c>
      <c r="C3" s="589" t="s">
        <v>1693</v>
      </c>
      <c r="D3" s="591" t="s">
        <v>1694</v>
      </c>
      <c r="E3" s="592"/>
      <c r="F3" s="592"/>
      <c r="G3" s="592"/>
      <c r="H3" s="592"/>
      <c r="I3" s="593" t="s">
        <v>1695</v>
      </c>
    </row>
    <row r="4" spans="1:9" s="448" customFormat="1" ht="42" customHeight="1" thickBot="1">
      <c r="A4" s="586"/>
      <c r="B4" s="588"/>
      <c r="C4" s="590"/>
      <c r="D4" s="446" t="s">
        <v>1696</v>
      </c>
      <c r="E4" s="446" t="s">
        <v>1697</v>
      </c>
      <c r="F4" s="446" t="s">
        <v>1698</v>
      </c>
      <c r="G4" s="447" t="s">
        <v>1699</v>
      </c>
      <c r="H4" s="447" t="s">
        <v>1700</v>
      </c>
      <c r="I4" s="594"/>
    </row>
    <row r="5" spans="1:9" s="448" customFormat="1" ht="12" customHeight="1" thickBot="1">
      <c r="A5" s="449">
        <v>1</v>
      </c>
      <c r="B5" s="450">
        <v>2</v>
      </c>
      <c r="C5" s="450">
        <v>3</v>
      </c>
      <c r="D5" s="450">
        <v>4</v>
      </c>
      <c r="E5" s="450">
        <v>5</v>
      </c>
      <c r="F5" s="450">
        <v>6</v>
      </c>
      <c r="G5" s="450">
        <v>7</v>
      </c>
      <c r="H5" s="450" t="s">
        <v>1701</v>
      </c>
      <c r="I5" s="451" t="s">
        <v>1702</v>
      </c>
    </row>
    <row r="6" spans="1:9" s="448" customFormat="1" ht="18" customHeight="1">
      <c r="A6" s="595" t="s">
        <v>1703</v>
      </c>
      <c r="B6" s="596"/>
      <c r="C6" s="596"/>
      <c r="D6" s="596"/>
      <c r="E6" s="596"/>
      <c r="F6" s="596"/>
      <c r="G6" s="596"/>
      <c r="H6" s="596"/>
      <c r="I6" s="597"/>
    </row>
    <row r="7" spans="1:9" ht="15.95" customHeight="1">
      <c r="A7" s="452" t="s">
        <v>4</v>
      </c>
      <c r="B7" s="453" t="s">
        <v>1704</v>
      </c>
      <c r="C7" s="454"/>
      <c r="D7" s="454"/>
      <c r="E7" s="454"/>
      <c r="F7" s="454"/>
      <c r="G7" s="455"/>
      <c r="H7" s="456">
        <f t="shared" ref="H7:H13" si="0">SUM(D7:G7)</f>
        <v>0</v>
      </c>
      <c r="I7" s="457">
        <f t="shared" ref="I7:I13" si="1">C7+H7</f>
        <v>0</v>
      </c>
    </row>
    <row r="8" spans="1:9">
      <c r="A8" s="452" t="s">
        <v>14</v>
      </c>
      <c r="B8" s="453" t="s">
        <v>1705</v>
      </c>
      <c r="C8" s="454"/>
      <c r="D8" s="454"/>
      <c r="E8" s="454"/>
      <c r="F8" s="454"/>
      <c r="G8" s="455"/>
      <c r="H8" s="456">
        <f t="shared" si="0"/>
        <v>0</v>
      </c>
      <c r="I8" s="457">
        <f t="shared" si="1"/>
        <v>0</v>
      </c>
    </row>
    <row r="9" spans="1:9" ht="22.5">
      <c r="A9" s="452" t="s">
        <v>26</v>
      </c>
      <c r="B9" s="453" t="s">
        <v>1706</v>
      </c>
      <c r="C9" s="454"/>
      <c r="D9" s="454"/>
      <c r="E9" s="454"/>
      <c r="F9" s="454"/>
      <c r="G9" s="455"/>
      <c r="H9" s="456">
        <f t="shared" si="0"/>
        <v>0</v>
      </c>
      <c r="I9" s="457">
        <f t="shared" si="1"/>
        <v>0</v>
      </c>
    </row>
    <row r="10" spans="1:9" ht="15.95" customHeight="1">
      <c r="A10" s="452" t="s">
        <v>134</v>
      </c>
      <c r="B10" s="453" t="s">
        <v>1707</v>
      </c>
      <c r="C10" s="454"/>
      <c r="D10" s="454"/>
      <c r="E10" s="454"/>
      <c r="F10" s="454"/>
      <c r="G10" s="455"/>
      <c r="H10" s="456">
        <f t="shared" si="0"/>
        <v>0</v>
      </c>
      <c r="I10" s="457">
        <f t="shared" si="1"/>
        <v>0</v>
      </c>
    </row>
    <row r="11" spans="1:9" ht="22.5">
      <c r="A11" s="452" t="s">
        <v>40</v>
      </c>
      <c r="B11" s="453" t="s">
        <v>1708</v>
      </c>
      <c r="C11" s="454"/>
      <c r="D11" s="454"/>
      <c r="E11" s="454"/>
      <c r="F11" s="454"/>
      <c r="G11" s="455"/>
      <c r="H11" s="456">
        <f t="shared" si="0"/>
        <v>0</v>
      </c>
      <c r="I11" s="457">
        <f t="shared" si="1"/>
        <v>0</v>
      </c>
    </row>
    <row r="12" spans="1:9" ht="15.95" customHeight="1">
      <c r="A12" s="458" t="s">
        <v>62</v>
      </c>
      <c r="B12" s="459" t="s">
        <v>1709</v>
      </c>
      <c r="C12" s="460">
        <v>69409</v>
      </c>
      <c r="D12" s="460"/>
      <c r="E12" s="460"/>
      <c r="F12" s="460"/>
      <c r="G12" s="461"/>
      <c r="H12" s="456">
        <f t="shared" si="0"/>
        <v>0</v>
      </c>
      <c r="I12" s="457">
        <f t="shared" si="1"/>
        <v>69409</v>
      </c>
    </row>
    <row r="13" spans="1:9" ht="15.95" customHeight="1" thickBot="1">
      <c r="A13" s="462" t="s">
        <v>141</v>
      </c>
      <c r="B13" s="463" t="s">
        <v>1710</v>
      </c>
      <c r="C13" s="464"/>
      <c r="D13" s="464"/>
      <c r="E13" s="464"/>
      <c r="F13" s="464"/>
      <c r="G13" s="465"/>
      <c r="H13" s="456">
        <f t="shared" si="0"/>
        <v>0</v>
      </c>
      <c r="I13" s="457">
        <f t="shared" si="1"/>
        <v>0</v>
      </c>
    </row>
    <row r="14" spans="1:9" s="469" customFormat="1" ht="18" customHeight="1" thickBot="1">
      <c r="A14" s="598" t="s">
        <v>1711</v>
      </c>
      <c r="B14" s="599"/>
      <c r="C14" s="466">
        <f t="shared" ref="C14:I14" si="2">SUM(C7:C13)</f>
        <v>69409</v>
      </c>
      <c r="D14" s="466">
        <f>SUM(D7:D13)</f>
        <v>0</v>
      </c>
      <c r="E14" s="466">
        <f t="shared" si="2"/>
        <v>0</v>
      </c>
      <c r="F14" s="466">
        <f t="shared" si="2"/>
        <v>0</v>
      </c>
      <c r="G14" s="467">
        <f t="shared" si="2"/>
        <v>0</v>
      </c>
      <c r="H14" s="467">
        <f t="shared" si="2"/>
        <v>0</v>
      </c>
      <c r="I14" s="468">
        <f t="shared" si="2"/>
        <v>69409</v>
      </c>
    </row>
    <row r="15" spans="1:9" s="470" customFormat="1" ht="18" customHeight="1">
      <c r="A15" s="600" t="s">
        <v>1712</v>
      </c>
      <c r="B15" s="601"/>
      <c r="C15" s="601"/>
      <c r="D15" s="601"/>
      <c r="E15" s="601"/>
      <c r="F15" s="601"/>
      <c r="G15" s="601"/>
      <c r="H15" s="601"/>
      <c r="I15" s="602"/>
    </row>
    <row r="16" spans="1:9" s="470" customFormat="1">
      <c r="A16" s="452" t="s">
        <v>4</v>
      </c>
      <c r="B16" s="453" t="s">
        <v>1713</v>
      </c>
      <c r="C16" s="454"/>
      <c r="D16" s="454"/>
      <c r="E16" s="454"/>
      <c r="F16" s="454"/>
      <c r="G16" s="455"/>
      <c r="H16" s="456">
        <f>SUM(D16:G16)</f>
        <v>0</v>
      </c>
      <c r="I16" s="457">
        <f>C16+H16</f>
        <v>0</v>
      </c>
    </row>
    <row r="17" spans="1:9" ht="13.5" thickBot="1">
      <c r="A17" s="462" t="s">
        <v>14</v>
      </c>
      <c r="B17" s="463" t="s">
        <v>1710</v>
      </c>
      <c r="C17" s="464"/>
      <c r="D17" s="464"/>
      <c r="E17" s="464"/>
      <c r="F17" s="464"/>
      <c r="G17" s="465"/>
      <c r="H17" s="456">
        <f>SUM(D17:G17)</f>
        <v>0</v>
      </c>
      <c r="I17" s="471">
        <f>C17+H17</f>
        <v>0</v>
      </c>
    </row>
    <row r="18" spans="1:9" ht="15.95" customHeight="1" thickBot="1">
      <c r="A18" s="598" t="s">
        <v>1714</v>
      </c>
      <c r="B18" s="599"/>
      <c r="C18" s="466">
        <f t="shared" ref="C18:I18" si="3">SUM(C16:C17)</f>
        <v>0</v>
      </c>
      <c r="D18" s="466">
        <f t="shared" si="3"/>
        <v>0</v>
      </c>
      <c r="E18" s="466">
        <f t="shared" si="3"/>
        <v>0</v>
      </c>
      <c r="F18" s="466">
        <f t="shared" si="3"/>
        <v>0</v>
      </c>
      <c r="G18" s="467">
        <f t="shared" si="3"/>
        <v>0</v>
      </c>
      <c r="H18" s="467">
        <f t="shared" si="3"/>
        <v>0</v>
      </c>
      <c r="I18" s="468">
        <f t="shared" si="3"/>
        <v>0</v>
      </c>
    </row>
    <row r="19" spans="1:9" ht="18" customHeight="1" thickBot="1">
      <c r="A19" s="603" t="s">
        <v>1715</v>
      </c>
      <c r="B19" s="604"/>
      <c r="C19" s="472">
        <f t="shared" ref="C19:I19" si="4">C14+C18</f>
        <v>69409</v>
      </c>
      <c r="D19" s="472">
        <f t="shared" si="4"/>
        <v>0</v>
      </c>
      <c r="E19" s="472">
        <f t="shared" si="4"/>
        <v>0</v>
      </c>
      <c r="F19" s="472">
        <f t="shared" si="4"/>
        <v>0</v>
      </c>
      <c r="G19" s="472">
        <f t="shared" si="4"/>
        <v>0</v>
      </c>
      <c r="H19" s="472">
        <f t="shared" si="4"/>
        <v>0</v>
      </c>
      <c r="I19" s="468">
        <f t="shared" si="4"/>
        <v>69409</v>
      </c>
    </row>
  </sheetData>
  <mergeCells count="12">
    <mergeCell ref="A6:I6"/>
    <mergeCell ref="A14:B14"/>
    <mergeCell ref="A15:I15"/>
    <mergeCell ref="A18:B18"/>
    <mergeCell ref="A19:B19"/>
    <mergeCell ref="A1:I1"/>
    <mergeCell ref="H2:I2"/>
    <mergeCell ref="A3:A4"/>
    <mergeCell ref="B3:B4"/>
    <mergeCell ref="C3:C4"/>
    <mergeCell ref="D3:H3"/>
    <mergeCell ref="I3:I4"/>
  </mergeCells>
  <printOptions horizontalCentered="1"/>
  <pageMargins left="0.78740157480314965" right="0.78740157480314965" top="1.1811023622047245" bottom="0.98425196850393704" header="0.78740157480314965" footer="0.78740157480314965"/>
  <pageSetup paperSize="9" scale="95" orientation="landscape" horizontalDpi="300" verticalDpi="300" r:id="rId1"/>
  <headerFooter alignWithMargins="0">
    <oddHeader>&amp;C&amp;"Times New Roman CE,Félkövér dőlt"&amp;12
&amp;R&amp;"Times New Roman CE,Félkövér dőlt"&amp;12 9.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23"/>
  <sheetViews>
    <sheetView zoomScaleNormal="100" workbookViewId="0">
      <selection activeCell="B27" sqref="B27"/>
    </sheetView>
  </sheetViews>
  <sheetFormatPr defaultRowHeight="12.75"/>
  <cols>
    <col min="1" max="1" width="8.875" style="474"/>
    <col min="2" max="2" width="50" style="474" customWidth="1"/>
    <col min="3" max="5" width="21.5" style="474" customWidth="1"/>
    <col min="6" max="256" width="8.875" style="474"/>
    <col min="257" max="257" width="50" style="474" customWidth="1"/>
    <col min="258" max="260" width="21.5" style="474" customWidth="1"/>
    <col min="261" max="261" width="4.75" style="474" customWidth="1"/>
    <col min="262" max="512" width="8.875" style="474"/>
    <col min="513" max="513" width="50" style="474" customWidth="1"/>
    <col min="514" max="516" width="21.5" style="474" customWidth="1"/>
    <col min="517" max="517" width="4.75" style="474" customWidth="1"/>
    <col min="518" max="768" width="8.875" style="474"/>
    <col min="769" max="769" width="50" style="474" customWidth="1"/>
    <col min="770" max="772" width="21.5" style="474" customWidth="1"/>
    <col min="773" max="773" width="4.75" style="474" customWidth="1"/>
    <col min="774" max="1024" width="8.875" style="474"/>
    <col min="1025" max="1025" width="50" style="474" customWidth="1"/>
    <col min="1026" max="1028" width="21.5" style="474" customWidth="1"/>
    <col min="1029" max="1029" width="4.75" style="474" customWidth="1"/>
    <col min="1030" max="1280" width="8.875" style="474"/>
    <col min="1281" max="1281" width="50" style="474" customWidth="1"/>
    <col min="1282" max="1284" width="21.5" style="474" customWidth="1"/>
    <col min="1285" max="1285" width="4.75" style="474" customWidth="1"/>
    <col min="1286" max="1536" width="8.875" style="474"/>
    <col min="1537" max="1537" width="50" style="474" customWidth="1"/>
    <col min="1538" max="1540" width="21.5" style="474" customWidth="1"/>
    <col min="1541" max="1541" width="4.75" style="474" customWidth="1"/>
    <col min="1542" max="1792" width="8.875" style="474"/>
    <col min="1793" max="1793" width="50" style="474" customWidth="1"/>
    <col min="1794" max="1796" width="21.5" style="474" customWidth="1"/>
    <col min="1797" max="1797" width="4.75" style="474" customWidth="1"/>
    <col min="1798" max="2048" width="8.875" style="474"/>
    <col min="2049" max="2049" width="50" style="474" customWidth="1"/>
    <col min="2050" max="2052" width="21.5" style="474" customWidth="1"/>
    <col min="2053" max="2053" width="4.75" style="474" customWidth="1"/>
    <col min="2054" max="2304" width="8.875" style="474"/>
    <col min="2305" max="2305" width="50" style="474" customWidth="1"/>
    <col min="2306" max="2308" width="21.5" style="474" customWidth="1"/>
    <col min="2309" max="2309" width="4.75" style="474" customWidth="1"/>
    <col min="2310" max="2560" width="8.875" style="474"/>
    <col min="2561" max="2561" width="50" style="474" customWidth="1"/>
    <col min="2562" max="2564" width="21.5" style="474" customWidth="1"/>
    <col min="2565" max="2565" width="4.75" style="474" customWidth="1"/>
    <col min="2566" max="2816" width="8.875" style="474"/>
    <col min="2817" max="2817" width="50" style="474" customWidth="1"/>
    <col min="2818" max="2820" width="21.5" style="474" customWidth="1"/>
    <col min="2821" max="2821" width="4.75" style="474" customWidth="1"/>
    <col min="2822" max="3072" width="8.875" style="474"/>
    <col min="3073" max="3073" width="50" style="474" customWidth="1"/>
    <col min="3074" max="3076" width="21.5" style="474" customWidth="1"/>
    <col min="3077" max="3077" width="4.75" style="474" customWidth="1"/>
    <col min="3078" max="3328" width="8.875" style="474"/>
    <col min="3329" max="3329" width="50" style="474" customWidth="1"/>
    <col min="3330" max="3332" width="21.5" style="474" customWidth="1"/>
    <col min="3333" max="3333" width="4.75" style="474" customWidth="1"/>
    <col min="3334" max="3584" width="8.875" style="474"/>
    <col min="3585" max="3585" width="50" style="474" customWidth="1"/>
    <col min="3586" max="3588" width="21.5" style="474" customWidth="1"/>
    <col min="3589" max="3589" width="4.75" style="474" customWidth="1"/>
    <col min="3590" max="3840" width="8.875" style="474"/>
    <col min="3841" max="3841" width="50" style="474" customWidth="1"/>
    <col min="3842" max="3844" width="21.5" style="474" customWidth="1"/>
    <col min="3845" max="3845" width="4.75" style="474" customWidth="1"/>
    <col min="3846" max="4096" width="8.875" style="474"/>
    <col min="4097" max="4097" width="50" style="474" customWidth="1"/>
    <col min="4098" max="4100" width="21.5" style="474" customWidth="1"/>
    <col min="4101" max="4101" width="4.75" style="474" customWidth="1"/>
    <col min="4102" max="4352" width="8.875" style="474"/>
    <col min="4353" max="4353" width="50" style="474" customWidth="1"/>
    <col min="4354" max="4356" width="21.5" style="474" customWidth="1"/>
    <col min="4357" max="4357" width="4.75" style="474" customWidth="1"/>
    <col min="4358" max="4608" width="8.875" style="474"/>
    <col min="4609" max="4609" width="50" style="474" customWidth="1"/>
    <col min="4610" max="4612" width="21.5" style="474" customWidth="1"/>
    <col min="4613" max="4613" width="4.75" style="474" customWidth="1"/>
    <col min="4614" max="4864" width="8.875" style="474"/>
    <col min="4865" max="4865" width="50" style="474" customWidth="1"/>
    <col min="4866" max="4868" width="21.5" style="474" customWidth="1"/>
    <col min="4869" max="4869" width="4.75" style="474" customWidth="1"/>
    <col min="4870" max="5120" width="8.875" style="474"/>
    <col min="5121" max="5121" width="50" style="474" customWidth="1"/>
    <col min="5122" max="5124" width="21.5" style="474" customWidth="1"/>
    <col min="5125" max="5125" width="4.75" style="474" customWidth="1"/>
    <col min="5126" max="5376" width="8.875" style="474"/>
    <col min="5377" max="5377" width="50" style="474" customWidth="1"/>
    <col min="5378" max="5380" width="21.5" style="474" customWidth="1"/>
    <col min="5381" max="5381" width="4.75" style="474" customWidth="1"/>
    <col min="5382" max="5632" width="8.875" style="474"/>
    <col min="5633" max="5633" width="50" style="474" customWidth="1"/>
    <col min="5634" max="5636" width="21.5" style="474" customWidth="1"/>
    <col min="5637" max="5637" width="4.75" style="474" customWidth="1"/>
    <col min="5638" max="5888" width="8.875" style="474"/>
    <col min="5889" max="5889" width="50" style="474" customWidth="1"/>
    <col min="5890" max="5892" width="21.5" style="474" customWidth="1"/>
    <col min="5893" max="5893" width="4.75" style="474" customWidth="1"/>
    <col min="5894" max="6144" width="8.875" style="474"/>
    <col min="6145" max="6145" width="50" style="474" customWidth="1"/>
    <col min="6146" max="6148" width="21.5" style="474" customWidth="1"/>
    <col min="6149" max="6149" width="4.75" style="474" customWidth="1"/>
    <col min="6150" max="6400" width="8.875" style="474"/>
    <col min="6401" max="6401" width="50" style="474" customWidth="1"/>
    <col min="6402" max="6404" width="21.5" style="474" customWidth="1"/>
    <col min="6405" max="6405" width="4.75" style="474" customWidth="1"/>
    <col min="6406" max="6656" width="8.875" style="474"/>
    <col min="6657" max="6657" width="50" style="474" customWidth="1"/>
    <col min="6658" max="6660" width="21.5" style="474" customWidth="1"/>
    <col min="6661" max="6661" width="4.75" style="474" customWidth="1"/>
    <col min="6662" max="6912" width="8.875" style="474"/>
    <col min="6913" max="6913" width="50" style="474" customWidth="1"/>
    <col min="6914" max="6916" width="21.5" style="474" customWidth="1"/>
    <col min="6917" max="6917" width="4.75" style="474" customWidth="1"/>
    <col min="6918" max="7168" width="8.875" style="474"/>
    <col min="7169" max="7169" width="50" style="474" customWidth="1"/>
    <col min="7170" max="7172" width="21.5" style="474" customWidth="1"/>
    <col min="7173" max="7173" width="4.75" style="474" customWidth="1"/>
    <col min="7174" max="7424" width="8.875" style="474"/>
    <col min="7425" max="7425" width="50" style="474" customWidth="1"/>
    <col min="7426" max="7428" width="21.5" style="474" customWidth="1"/>
    <col min="7429" max="7429" width="4.75" style="474" customWidth="1"/>
    <col min="7430" max="7680" width="8.875" style="474"/>
    <col min="7681" max="7681" width="50" style="474" customWidth="1"/>
    <col min="7682" max="7684" width="21.5" style="474" customWidth="1"/>
    <col min="7685" max="7685" width="4.75" style="474" customWidth="1"/>
    <col min="7686" max="7936" width="8.875" style="474"/>
    <col min="7937" max="7937" width="50" style="474" customWidth="1"/>
    <col min="7938" max="7940" width="21.5" style="474" customWidth="1"/>
    <col min="7941" max="7941" width="4.75" style="474" customWidth="1"/>
    <col min="7942" max="8192" width="8.875" style="474"/>
    <col min="8193" max="8193" width="50" style="474" customWidth="1"/>
    <col min="8194" max="8196" width="21.5" style="474" customWidth="1"/>
    <col min="8197" max="8197" width="4.75" style="474" customWidth="1"/>
    <col min="8198" max="8448" width="8.875" style="474"/>
    <col min="8449" max="8449" width="50" style="474" customWidth="1"/>
    <col min="8450" max="8452" width="21.5" style="474" customWidth="1"/>
    <col min="8453" max="8453" width="4.75" style="474" customWidth="1"/>
    <col min="8454" max="8704" width="8.875" style="474"/>
    <col min="8705" max="8705" width="50" style="474" customWidth="1"/>
    <col min="8706" max="8708" width="21.5" style="474" customWidth="1"/>
    <col min="8709" max="8709" width="4.75" style="474" customWidth="1"/>
    <col min="8710" max="8960" width="8.875" style="474"/>
    <col min="8961" max="8961" width="50" style="474" customWidth="1"/>
    <col min="8962" max="8964" width="21.5" style="474" customWidth="1"/>
    <col min="8965" max="8965" width="4.75" style="474" customWidth="1"/>
    <col min="8966" max="9216" width="8.875" style="474"/>
    <col min="9217" max="9217" width="50" style="474" customWidth="1"/>
    <col min="9218" max="9220" width="21.5" style="474" customWidth="1"/>
    <col min="9221" max="9221" width="4.75" style="474" customWidth="1"/>
    <col min="9222" max="9472" width="8.875" style="474"/>
    <col min="9473" max="9473" width="50" style="474" customWidth="1"/>
    <col min="9474" max="9476" width="21.5" style="474" customWidth="1"/>
    <col min="9477" max="9477" width="4.75" style="474" customWidth="1"/>
    <col min="9478" max="9728" width="8.875" style="474"/>
    <col min="9729" max="9729" width="50" style="474" customWidth="1"/>
    <col min="9730" max="9732" width="21.5" style="474" customWidth="1"/>
    <col min="9733" max="9733" width="4.75" style="474" customWidth="1"/>
    <col min="9734" max="9984" width="8.875" style="474"/>
    <col min="9985" max="9985" width="50" style="474" customWidth="1"/>
    <col min="9986" max="9988" width="21.5" style="474" customWidth="1"/>
    <col min="9989" max="9989" width="4.75" style="474" customWidth="1"/>
    <col min="9990" max="10240" width="8.875" style="474"/>
    <col min="10241" max="10241" width="50" style="474" customWidth="1"/>
    <col min="10242" max="10244" width="21.5" style="474" customWidth="1"/>
    <col min="10245" max="10245" width="4.75" style="474" customWidth="1"/>
    <col min="10246" max="10496" width="8.875" style="474"/>
    <col min="10497" max="10497" width="50" style="474" customWidth="1"/>
    <col min="10498" max="10500" width="21.5" style="474" customWidth="1"/>
    <col min="10501" max="10501" width="4.75" style="474" customWidth="1"/>
    <col min="10502" max="10752" width="8.875" style="474"/>
    <col min="10753" max="10753" width="50" style="474" customWidth="1"/>
    <col min="10754" max="10756" width="21.5" style="474" customWidth="1"/>
    <col min="10757" max="10757" width="4.75" style="474" customWidth="1"/>
    <col min="10758" max="11008" width="8.875" style="474"/>
    <col min="11009" max="11009" width="50" style="474" customWidth="1"/>
    <col min="11010" max="11012" width="21.5" style="474" customWidth="1"/>
    <col min="11013" max="11013" width="4.75" style="474" customWidth="1"/>
    <col min="11014" max="11264" width="8.875" style="474"/>
    <col min="11265" max="11265" width="50" style="474" customWidth="1"/>
    <col min="11266" max="11268" width="21.5" style="474" customWidth="1"/>
    <col min="11269" max="11269" width="4.75" style="474" customWidth="1"/>
    <col min="11270" max="11520" width="8.875" style="474"/>
    <col min="11521" max="11521" width="50" style="474" customWidth="1"/>
    <col min="11522" max="11524" width="21.5" style="474" customWidth="1"/>
    <col min="11525" max="11525" width="4.75" style="474" customWidth="1"/>
    <col min="11526" max="11776" width="8.875" style="474"/>
    <col min="11777" max="11777" width="50" style="474" customWidth="1"/>
    <col min="11778" max="11780" width="21.5" style="474" customWidth="1"/>
    <col min="11781" max="11781" width="4.75" style="474" customWidth="1"/>
    <col min="11782" max="12032" width="8.875" style="474"/>
    <col min="12033" max="12033" width="50" style="474" customWidth="1"/>
    <col min="12034" max="12036" width="21.5" style="474" customWidth="1"/>
    <col min="12037" max="12037" width="4.75" style="474" customWidth="1"/>
    <col min="12038" max="12288" width="8.875" style="474"/>
    <col min="12289" max="12289" width="50" style="474" customWidth="1"/>
    <col min="12290" max="12292" width="21.5" style="474" customWidth="1"/>
    <col min="12293" max="12293" width="4.75" style="474" customWidth="1"/>
    <col min="12294" max="12544" width="8.875" style="474"/>
    <col min="12545" max="12545" width="50" style="474" customWidth="1"/>
    <col min="12546" max="12548" width="21.5" style="474" customWidth="1"/>
    <col min="12549" max="12549" width="4.75" style="474" customWidth="1"/>
    <col min="12550" max="12800" width="8.875" style="474"/>
    <col min="12801" max="12801" width="50" style="474" customWidth="1"/>
    <col min="12802" max="12804" width="21.5" style="474" customWidth="1"/>
    <col min="12805" max="12805" width="4.75" style="474" customWidth="1"/>
    <col min="12806" max="13056" width="8.875" style="474"/>
    <col min="13057" max="13057" width="50" style="474" customWidth="1"/>
    <col min="13058" max="13060" width="21.5" style="474" customWidth="1"/>
    <col min="13061" max="13061" width="4.75" style="474" customWidth="1"/>
    <col min="13062" max="13312" width="8.875" style="474"/>
    <col min="13313" max="13313" width="50" style="474" customWidth="1"/>
    <col min="13314" max="13316" width="21.5" style="474" customWidth="1"/>
    <col min="13317" max="13317" width="4.75" style="474" customWidth="1"/>
    <col min="13318" max="13568" width="8.875" style="474"/>
    <col min="13569" max="13569" width="50" style="474" customWidth="1"/>
    <col min="13570" max="13572" width="21.5" style="474" customWidth="1"/>
    <col min="13573" max="13573" width="4.75" style="474" customWidth="1"/>
    <col min="13574" max="13824" width="8.875" style="474"/>
    <col min="13825" max="13825" width="50" style="474" customWidth="1"/>
    <col min="13826" max="13828" width="21.5" style="474" customWidth="1"/>
    <col min="13829" max="13829" width="4.75" style="474" customWidth="1"/>
    <col min="13830" max="14080" width="8.875" style="474"/>
    <col min="14081" max="14081" width="50" style="474" customWidth="1"/>
    <col min="14082" max="14084" width="21.5" style="474" customWidth="1"/>
    <col min="14085" max="14085" width="4.75" style="474" customWidth="1"/>
    <col min="14086" max="14336" width="8.875" style="474"/>
    <col min="14337" max="14337" width="50" style="474" customWidth="1"/>
    <col min="14338" max="14340" width="21.5" style="474" customWidth="1"/>
    <col min="14341" max="14341" width="4.75" style="474" customWidth="1"/>
    <col min="14342" max="14592" width="8.875" style="474"/>
    <col min="14593" max="14593" width="50" style="474" customWidth="1"/>
    <col min="14594" max="14596" width="21.5" style="474" customWidth="1"/>
    <col min="14597" max="14597" width="4.75" style="474" customWidth="1"/>
    <col min="14598" max="14848" width="8.875" style="474"/>
    <col min="14849" max="14849" width="50" style="474" customWidth="1"/>
    <col min="14850" max="14852" width="21.5" style="474" customWidth="1"/>
    <col min="14853" max="14853" width="4.75" style="474" customWidth="1"/>
    <col min="14854" max="15104" width="8.875" style="474"/>
    <col min="15105" max="15105" width="50" style="474" customWidth="1"/>
    <col min="15106" max="15108" width="21.5" style="474" customWidth="1"/>
    <col min="15109" max="15109" width="4.75" style="474" customWidth="1"/>
    <col min="15110" max="15360" width="8.875" style="474"/>
    <col min="15361" max="15361" width="50" style="474" customWidth="1"/>
    <col min="15362" max="15364" width="21.5" style="474" customWidth="1"/>
    <col min="15365" max="15365" width="4.75" style="474" customWidth="1"/>
    <col min="15366" max="15616" width="8.875" style="474"/>
    <col min="15617" max="15617" width="50" style="474" customWidth="1"/>
    <col min="15618" max="15620" width="21.5" style="474" customWidth="1"/>
    <col min="15621" max="15621" width="4.75" style="474" customWidth="1"/>
    <col min="15622" max="15872" width="8.875" style="474"/>
    <col min="15873" max="15873" width="50" style="474" customWidth="1"/>
    <col min="15874" max="15876" width="21.5" style="474" customWidth="1"/>
    <col min="15877" max="15877" width="4.75" style="474" customWidth="1"/>
    <col min="15878" max="16128" width="8.875" style="474"/>
    <col min="16129" max="16129" width="50" style="474" customWidth="1"/>
    <col min="16130" max="16132" width="21.5" style="474" customWidth="1"/>
    <col min="16133" max="16133" width="4.75" style="474" customWidth="1"/>
    <col min="16134" max="16384" width="8.875" style="474"/>
  </cols>
  <sheetData>
    <row r="1" spans="1:5" ht="12.75" customHeight="1">
      <c r="A1" s="473"/>
    </row>
    <row r="2" spans="1:5" ht="58.5" customHeight="1">
      <c r="A2" s="605" t="s">
        <v>1716</v>
      </c>
      <c r="B2" s="605"/>
      <c r="C2" s="605"/>
      <c r="D2" s="605"/>
      <c r="E2" s="605"/>
    </row>
    <row r="3" spans="1:5" ht="16.5" thickBot="1">
      <c r="A3" s="475"/>
    </row>
    <row r="4" spans="1:5" ht="63.75" thickBot="1">
      <c r="A4" s="476" t="s">
        <v>1412</v>
      </c>
      <c r="B4" s="477" t="s">
        <v>1717</v>
      </c>
      <c r="C4" s="477" t="s">
        <v>1718</v>
      </c>
      <c r="D4" s="477" t="s">
        <v>1719</v>
      </c>
      <c r="E4" s="478" t="s">
        <v>1720</v>
      </c>
    </row>
    <row r="5" spans="1:5" ht="15.75">
      <c r="A5" s="479" t="s">
        <v>4</v>
      </c>
      <c r="B5" s="480"/>
      <c r="C5" s="481"/>
      <c r="D5" s="482"/>
      <c r="E5" s="483"/>
    </row>
    <row r="6" spans="1:5" ht="15.75">
      <c r="A6" s="484" t="s">
        <v>14</v>
      </c>
      <c r="B6" s="485"/>
      <c r="C6" s="486"/>
      <c r="D6" s="487"/>
      <c r="E6" s="488"/>
    </row>
    <row r="7" spans="1:5" ht="15.75">
      <c r="A7" s="484" t="s">
        <v>26</v>
      </c>
      <c r="B7" s="485"/>
      <c r="C7" s="486"/>
      <c r="D7" s="487"/>
      <c r="E7" s="488"/>
    </row>
    <row r="8" spans="1:5" ht="15.75">
      <c r="A8" s="484" t="s">
        <v>134</v>
      </c>
      <c r="B8" s="485"/>
      <c r="C8" s="486"/>
      <c r="D8" s="487"/>
      <c r="E8" s="488"/>
    </row>
    <row r="9" spans="1:5" ht="15.75">
      <c r="A9" s="484" t="s">
        <v>40</v>
      </c>
      <c r="B9" s="485"/>
      <c r="C9" s="486"/>
      <c r="D9" s="487"/>
      <c r="E9" s="488"/>
    </row>
    <row r="10" spans="1:5" ht="15.75">
      <c r="A10" s="484" t="s">
        <v>62</v>
      </c>
      <c r="B10" s="485"/>
      <c r="C10" s="486"/>
      <c r="D10" s="487"/>
      <c r="E10" s="488"/>
    </row>
    <row r="11" spans="1:5" ht="15.75">
      <c r="A11" s="484" t="s">
        <v>141</v>
      </c>
      <c r="B11" s="485"/>
      <c r="C11" s="486"/>
      <c r="D11" s="487"/>
      <c r="E11" s="488"/>
    </row>
    <row r="12" spans="1:5" ht="15.75">
      <c r="A12" s="484" t="s">
        <v>80</v>
      </c>
      <c r="B12" s="485"/>
      <c r="C12" s="486"/>
      <c r="D12" s="487"/>
      <c r="E12" s="488"/>
    </row>
    <row r="13" spans="1:5" ht="15.75">
      <c r="A13" s="484" t="s">
        <v>82</v>
      </c>
      <c r="B13" s="485"/>
      <c r="C13" s="486"/>
      <c r="D13" s="487"/>
      <c r="E13" s="488"/>
    </row>
    <row r="14" spans="1:5" ht="15.75">
      <c r="A14" s="484" t="s">
        <v>146</v>
      </c>
      <c r="B14" s="485"/>
      <c r="C14" s="486"/>
      <c r="D14" s="487"/>
      <c r="E14" s="488"/>
    </row>
    <row r="15" spans="1:5" ht="15.75">
      <c r="A15" s="484" t="s">
        <v>163</v>
      </c>
      <c r="B15" s="485"/>
      <c r="C15" s="486"/>
      <c r="D15" s="487"/>
      <c r="E15" s="488"/>
    </row>
    <row r="16" spans="1:5" ht="15.75">
      <c r="A16" s="484" t="s">
        <v>164</v>
      </c>
      <c r="B16" s="485"/>
      <c r="C16" s="486"/>
      <c r="D16" s="487"/>
      <c r="E16" s="488"/>
    </row>
    <row r="17" spans="1:5" ht="15.75">
      <c r="A17" s="484" t="s">
        <v>165</v>
      </c>
      <c r="B17" s="485"/>
      <c r="C17" s="486"/>
      <c r="D17" s="487"/>
      <c r="E17" s="488"/>
    </row>
    <row r="18" spans="1:5" ht="15.75">
      <c r="A18" s="484" t="s">
        <v>168</v>
      </c>
      <c r="B18" s="485"/>
      <c r="C18" s="486"/>
      <c r="D18" s="487"/>
      <c r="E18" s="488"/>
    </row>
    <row r="19" spans="1:5" ht="15.75">
      <c r="A19" s="484" t="s">
        <v>171</v>
      </c>
      <c r="B19" s="485"/>
      <c r="C19" s="486"/>
      <c r="D19" s="487"/>
      <c r="E19" s="488"/>
    </row>
    <row r="20" spans="1:5" ht="15.75">
      <c r="A20" s="484" t="s">
        <v>174</v>
      </c>
      <c r="B20" s="485"/>
      <c r="C20" s="486"/>
      <c r="D20" s="487"/>
      <c r="E20" s="488"/>
    </row>
    <row r="21" spans="1:5" ht="16.5" thickBot="1">
      <c r="A21" s="489" t="s">
        <v>177</v>
      </c>
      <c r="B21" s="490"/>
      <c r="C21" s="491"/>
      <c r="D21" s="492"/>
      <c r="E21" s="493"/>
    </row>
    <row r="22" spans="1:5" ht="16.5" thickBot="1">
      <c r="A22" s="606" t="s">
        <v>1721</v>
      </c>
      <c r="B22" s="607"/>
      <c r="C22" s="494"/>
      <c r="D22" s="495" t="str">
        <f>IF(SUM(D5:D21)=0,"",SUM(D5:D21))</f>
        <v/>
      </c>
      <c r="E22" s="496" t="str">
        <f>IF(SUM(E5:E21)=0,"",SUM(E5:E21))</f>
        <v/>
      </c>
    </row>
    <row r="23" spans="1:5" ht="15.75">
      <c r="A23" s="475"/>
    </row>
  </sheetData>
  <mergeCells count="2">
    <mergeCell ref="A2:E2"/>
    <mergeCell ref="A22:B2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headerFooter>
    <oddHeader>&amp;R&amp;"Times New Roman CE,Félkövér dőlt"&amp;12 10.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31"/>
  <sheetViews>
    <sheetView zoomScaleNormal="100" workbookViewId="0">
      <selection activeCell="B27" sqref="B27"/>
    </sheetView>
  </sheetViews>
  <sheetFormatPr defaultRowHeight="12.75"/>
  <cols>
    <col min="1" max="1" width="5" style="525" customWidth="1"/>
    <col min="2" max="2" width="43.5" style="509" customWidth="1"/>
    <col min="3" max="3" width="14.5" style="509" customWidth="1"/>
    <col min="4" max="4" width="15" style="509" customWidth="1"/>
    <col min="5" max="256" width="8.875" style="509"/>
    <col min="257" max="257" width="5" style="509" customWidth="1"/>
    <col min="258" max="258" width="43.5" style="509" customWidth="1"/>
    <col min="259" max="259" width="14.5" style="509" customWidth="1"/>
    <col min="260" max="260" width="15" style="509" customWidth="1"/>
    <col min="261" max="512" width="8.875" style="509"/>
    <col min="513" max="513" width="5" style="509" customWidth="1"/>
    <col min="514" max="514" width="43.5" style="509" customWidth="1"/>
    <col min="515" max="515" width="14.5" style="509" customWidth="1"/>
    <col min="516" max="516" width="15" style="509" customWidth="1"/>
    <col min="517" max="768" width="8.875" style="509"/>
    <col min="769" max="769" width="5" style="509" customWidth="1"/>
    <col min="770" max="770" width="43.5" style="509" customWidth="1"/>
    <col min="771" max="771" width="14.5" style="509" customWidth="1"/>
    <col min="772" max="772" width="15" style="509" customWidth="1"/>
    <col min="773" max="1024" width="8.875" style="509"/>
    <col min="1025" max="1025" width="5" style="509" customWidth="1"/>
    <col min="1026" max="1026" width="43.5" style="509" customWidth="1"/>
    <col min="1027" max="1027" width="14.5" style="509" customWidth="1"/>
    <col min="1028" max="1028" width="15" style="509" customWidth="1"/>
    <col min="1029" max="1280" width="8.875" style="509"/>
    <col min="1281" max="1281" width="5" style="509" customWidth="1"/>
    <col min="1282" max="1282" width="43.5" style="509" customWidth="1"/>
    <col min="1283" max="1283" width="14.5" style="509" customWidth="1"/>
    <col min="1284" max="1284" width="15" style="509" customWidth="1"/>
    <col min="1285" max="1536" width="8.875" style="509"/>
    <col min="1537" max="1537" width="5" style="509" customWidth="1"/>
    <col min="1538" max="1538" width="43.5" style="509" customWidth="1"/>
    <col min="1539" max="1539" width="14.5" style="509" customWidth="1"/>
    <col min="1540" max="1540" width="15" style="509" customWidth="1"/>
    <col min="1541" max="1792" width="8.875" style="509"/>
    <col min="1793" max="1793" width="5" style="509" customWidth="1"/>
    <col min="1794" max="1794" width="43.5" style="509" customWidth="1"/>
    <col min="1795" max="1795" width="14.5" style="509" customWidth="1"/>
    <col min="1796" max="1796" width="15" style="509" customWidth="1"/>
    <col min="1797" max="2048" width="8.875" style="509"/>
    <col min="2049" max="2049" width="5" style="509" customWidth="1"/>
    <col min="2050" max="2050" width="43.5" style="509" customWidth="1"/>
    <col min="2051" max="2051" width="14.5" style="509" customWidth="1"/>
    <col min="2052" max="2052" width="15" style="509" customWidth="1"/>
    <col min="2053" max="2304" width="8.875" style="509"/>
    <col min="2305" max="2305" width="5" style="509" customWidth="1"/>
    <col min="2306" max="2306" width="43.5" style="509" customWidth="1"/>
    <col min="2307" max="2307" width="14.5" style="509" customWidth="1"/>
    <col min="2308" max="2308" width="15" style="509" customWidth="1"/>
    <col min="2309" max="2560" width="8.875" style="509"/>
    <col min="2561" max="2561" width="5" style="509" customWidth="1"/>
    <col min="2562" max="2562" width="43.5" style="509" customWidth="1"/>
    <col min="2563" max="2563" width="14.5" style="509" customWidth="1"/>
    <col min="2564" max="2564" width="15" style="509" customWidth="1"/>
    <col min="2565" max="2816" width="8.875" style="509"/>
    <col min="2817" max="2817" width="5" style="509" customWidth="1"/>
    <col min="2818" max="2818" width="43.5" style="509" customWidth="1"/>
    <col min="2819" max="2819" width="14.5" style="509" customWidth="1"/>
    <col min="2820" max="2820" width="15" style="509" customWidth="1"/>
    <col min="2821" max="3072" width="8.875" style="509"/>
    <col min="3073" max="3073" width="5" style="509" customWidth="1"/>
    <col min="3074" max="3074" width="43.5" style="509" customWidth="1"/>
    <col min="3075" max="3075" width="14.5" style="509" customWidth="1"/>
    <col min="3076" max="3076" width="15" style="509" customWidth="1"/>
    <col min="3077" max="3328" width="8.875" style="509"/>
    <col min="3329" max="3329" width="5" style="509" customWidth="1"/>
    <col min="3330" max="3330" width="43.5" style="509" customWidth="1"/>
    <col min="3331" max="3331" width="14.5" style="509" customWidth="1"/>
    <col min="3332" max="3332" width="15" style="509" customWidth="1"/>
    <col min="3333" max="3584" width="8.875" style="509"/>
    <col min="3585" max="3585" width="5" style="509" customWidth="1"/>
    <col min="3586" max="3586" width="43.5" style="509" customWidth="1"/>
    <col min="3587" max="3587" width="14.5" style="509" customWidth="1"/>
    <col min="3588" max="3588" width="15" style="509" customWidth="1"/>
    <col min="3589" max="3840" width="8.875" style="509"/>
    <col min="3841" max="3841" width="5" style="509" customWidth="1"/>
    <col min="3842" max="3842" width="43.5" style="509" customWidth="1"/>
    <col min="3843" max="3843" width="14.5" style="509" customWidth="1"/>
    <col min="3844" max="3844" width="15" style="509" customWidth="1"/>
    <col min="3845" max="4096" width="8.875" style="509"/>
    <col min="4097" max="4097" width="5" style="509" customWidth="1"/>
    <col min="4098" max="4098" width="43.5" style="509" customWidth="1"/>
    <col min="4099" max="4099" width="14.5" style="509" customWidth="1"/>
    <col min="4100" max="4100" width="15" style="509" customWidth="1"/>
    <col min="4101" max="4352" width="8.875" style="509"/>
    <col min="4353" max="4353" width="5" style="509" customWidth="1"/>
    <col min="4354" max="4354" width="43.5" style="509" customWidth="1"/>
    <col min="4355" max="4355" width="14.5" style="509" customWidth="1"/>
    <col min="4356" max="4356" width="15" style="509" customWidth="1"/>
    <col min="4357" max="4608" width="8.875" style="509"/>
    <col min="4609" max="4609" width="5" style="509" customWidth="1"/>
    <col min="4610" max="4610" width="43.5" style="509" customWidth="1"/>
    <col min="4611" max="4611" width="14.5" style="509" customWidth="1"/>
    <col min="4612" max="4612" width="15" style="509" customWidth="1"/>
    <col min="4613" max="4864" width="8.875" style="509"/>
    <col min="4865" max="4865" width="5" style="509" customWidth="1"/>
    <col min="4866" max="4866" width="43.5" style="509" customWidth="1"/>
    <col min="4867" max="4867" width="14.5" style="509" customWidth="1"/>
    <col min="4868" max="4868" width="15" style="509" customWidth="1"/>
    <col min="4869" max="5120" width="8.875" style="509"/>
    <col min="5121" max="5121" width="5" style="509" customWidth="1"/>
    <col min="5122" max="5122" width="43.5" style="509" customWidth="1"/>
    <col min="5123" max="5123" width="14.5" style="509" customWidth="1"/>
    <col min="5124" max="5124" width="15" style="509" customWidth="1"/>
    <col min="5125" max="5376" width="8.875" style="509"/>
    <col min="5377" max="5377" width="5" style="509" customWidth="1"/>
    <col min="5378" max="5378" width="43.5" style="509" customWidth="1"/>
    <col min="5379" max="5379" width="14.5" style="509" customWidth="1"/>
    <col min="5380" max="5380" width="15" style="509" customWidth="1"/>
    <col min="5381" max="5632" width="8.875" style="509"/>
    <col min="5633" max="5633" width="5" style="509" customWidth="1"/>
    <col min="5634" max="5634" width="43.5" style="509" customWidth="1"/>
    <col min="5635" max="5635" width="14.5" style="509" customWidth="1"/>
    <col min="5636" max="5636" width="15" style="509" customWidth="1"/>
    <col min="5637" max="5888" width="8.875" style="509"/>
    <col min="5889" max="5889" width="5" style="509" customWidth="1"/>
    <col min="5890" max="5890" width="43.5" style="509" customWidth="1"/>
    <col min="5891" max="5891" width="14.5" style="509" customWidth="1"/>
    <col min="5892" max="5892" width="15" style="509" customWidth="1"/>
    <col min="5893" max="6144" width="8.875" style="509"/>
    <col min="6145" max="6145" width="5" style="509" customWidth="1"/>
    <col min="6146" max="6146" width="43.5" style="509" customWidth="1"/>
    <col min="6147" max="6147" width="14.5" style="509" customWidth="1"/>
    <col min="6148" max="6148" width="15" style="509" customWidth="1"/>
    <col min="6149" max="6400" width="8.875" style="509"/>
    <col min="6401" max="6401" width="5" style="509" customWidth="1"/>
    <col min="6402" max="6402" width="43.5" style="509" customWidth="1"/>
    <col min="6403" max="6403" width="14.5" style="509" customWidth="1"/>
    <col min="6404" max="6404" width="15" style="509" customWidth="1"/>
    <col min="6405" max="6656" width="8.875" style="509"/>
    <col min="6657" max="6657" width="5" style="509" customWidth="1"/>
    <col min="6658" max="6658" width="43.5" style="509" customWidth="1"/>
    <col min="6659" max="6659" width="14.5" style="509" customWidth="1"/>
    <col min="6660" max="6660" width="15" style="509" customWidth="1"/>
    <col min="6661" max="6912" width="8.875" style="509"/>
    <col min="6913" max="6913" width="5" style="509" customWidth="1"/>
    <col min="6914" max="6914" width="43.5" style="509" customWidth="1"/>
    <col min="6915" max="6915" width="14.5" style="509" customWidth="1"/>
    <col min="6916" max="6916" width="15" style="509" customWidth="1"/>
    <col min="6917" max="7168" width="8.875" style="509"/>
    <col min="7169" max="7169" width="5" style="509" customWidth="1"/>
    <col min="7170" max="7170" width="43.5" style="509" customWidth="1"/>
    <col min="7171" max="7171" width="14.5" style="509" customWidth="1"/>
    <col min="7172" max="7172" width="15" style="509" customWidth="1"/>
    <col min="7173" max="7424" width="8.875" style="509"/>
    <col min="7425" max="7425" width="5" style="509" customWidth="1"/>
    <col min="7426" max="7426" width="43.5" style="509" customWidth="1"/>
    <col min="7427" max="7427" width="14.5" style="509" customWidth="1"/>
    <col min="7428" max="7428" width="15" style="509" customWidth="1"/>
    <col min="7429" max="7680" width="8.875" style="509"/>
    <col min="7681" max="7681" width="5" style="509" customWidth="1"/>
    <col min="7682" max="7682" width="43.5" style="509" customWidth="1"/>
    <col min="7683" max="7683" width="14.5" style="509" customWidth="1"/>
    <col min="7684" max="7684" width="15" style="509" customWidth="1"/>
    <col min="7685" max="7936" width="8.875" style="509"/>
    <col min="7937" max="7937" width="5" style="509" customWidth="1"/>
    <col min="7938" max="7938" width="43.5" style="509" customWidth="1"/>
    <col min="7939" max="7939" width="14.5" style="509" customWidth="1"/>
    <col min="7940" max="7940" width="15" style="509" customWidth="1"/>
    <col min="7941" max="8192" width="8.875" style="509"/>
    <col min="8193" max="8193" width="5" style="509" customWidth="1"/>
    <col min="8194" max="8194" width="43.5" style="509" customWidth="1"/>
    <col min="8195" max="8195" width="14.5" style="509" customWidth="1"/>
    <col min="8196" max="8196" width="15" style="509" customWidth="1"/>
    <col min="8197" max="8448" width="8.875" style="509"/>
    <col min="8449" max="8449" width="5" style="509" customWidth="1"/>
    <col min="8450" max="8450" width="43.5" style="509" customWidth="1"/>
    <col min="8451" max="8451" width="14.5" style="509" customWidth="1"/>
    <col min="8452" max="8452" width="15" style="509" customWidth="1"/>
    <col min="8453" max="8704" width="8.875" style="509"/>
    <col min="8705" max="8705" width="5" style="509" customWidth="1"/>
    <col min="8706" max="8706" width="43.5" style="509" customWidth="1"/>
    <col min="8707" max="8707" width="14.5" style="509" customWidth="1"/>
    <col min="8708" max="8708" width="15" style="509" customWidth="1"/>
    <col min="8709" max="8960" width="8.875" style="509"/>
    <col min="8961" max="8961" width="5" style="509" customWidth="1"/>
    <col min="8962" max="8962" width="43.5" style="509" customWidth="1"/>
    <col min="8963" max="8963" width="14.5" style="509" customWidth="1"/>
    <col min="8964" max="8964" width="15" style="509" customWidth="1"/>
    <col min="8965" max="9216" width="8.875" style="509"/>
    <col min="9217" max="9217" width="5" style="509" customWidth="1"/>
    <col min="9218" max="9218" width="43.5" style="509" customWidth="1"/>
    <col min="9219" max="9219" width="14.5" style="509" customWidth="1"/>
    <col min="9220" max="9220" width="15" style="509" customWidth="1"/>
    <col min="9221" max="9472" width="8.875" style="509"/>
    <col min="9473" max="9473" width="5" style="509" customWidth="1"/>
    <col min="9474" max="9474" width="43.5" style="509" customWidth="1"/>
    <col min="9475" max="9475" width="14.5" style="509" customWidth="1"/>
    <col min="9476" max="9476" width="15" style="509" customWidth="1"/>
    <col min="9477" max="9728" width="8.875" style="509"/>
    <col min="9729" max="9729" width="5" style="509" customWidth="1"/>
    <col min="9730" max="9730" width="43.5" style="509" customWidth="1"/>
    <col min="9731" max="9731" width="14.5" style="509" customWidth="1"/>
    <col min="9732" max="9732" width="15" style="509" customWidth="1"/>
    <col min="9733" max="9984" width="8.875" style="509"/>
    <col min="9985" max="9985" width="5" style="509" customWidth="1"/>
    <col min="9986" max="9986" width="43.5" style="509" customWidth="1"/>
    <col min="9987" max="9987" width="14.5" style="509" customWidth="1"/>
    <col min="9988" max="9988" width="15" style="509" customWidth="1"/>
    <col min="9989" max="10240" width="8.875" style="509"/>
    <col min="10241" max="10241" width="5" style="509" customWidth="1"/>
    <col min="10242" max="10242" width="43.5" style="509" customWidth="1"/>
    <col min="10243" max="10243" width="14.5" style="509" customWidth="1"/>
    <col min="10244" max="10244" width="15" style="509" customWidth="1"/>
    <col min="10245" max="10496" width="8.875" style="509"/>
    <col min="10497" max="10497" width="5" style="509" customWidth="1"/>
    <col min="10498" max="10498" width="43.5" style="509" customWidth="1"/>
    <col min="10499" max="10499" width="14.5" style="509" customWidth="1"/>
    <col min="10500" max="10500" width="15" style="509" customWidth="1"/>
    <col min="10501" max="10752" width="8.875" style="509"/>
    <col min="10753" max="10753" width="5" style="509" customWidth="1"/>
    <col min="10754" max="10754" width="43.5" style="509" customWidth="1"/>
    <col min="10755" max="10755" width="14.5" style="509" customWidth="1"/>
    <col min="10756" max="10756" width="15" style="509" customWidth="1"/>
    <col min="10757" max="11008" width="8.875" style="509"/>
    <col min="11009" max="11009" width="5" style="509" customWidth="1"/>
    <col min="11010" max="11010" width="43.5" style="509" customWidth="1"/>
    <col min="11011" max="11011" width="14.5" style="509" customWidth="1"/>
    <col min="11012" max="11012" width="15" style="509" customWidth="1"/>
    <col min="11013" max="11264" width="8.875" style="509"/>
    <col min="11265" max="11265" width="5" style="509" customWidth="1"/>
    <col min="11266" max="11266" width="43.5" style="509" customWidth="1"/>
    <col min="11267" max="11267" width="14.5" style="509" customWidth="1"/>
    <col min="11268" max="11268" width="15" style="509" customWidth="1"/>
    <col min="11269" max="11520" width="8.875" style="509"/>
    <col min="11521" max="11521" width="5" style="509" customWidth="1"/>
    <col min="11522" max="11522" width="43.5" style="509" customWidth="1"/>
    <col min="11523" max="11523" width="14.5" style="509" customWidth="1"/>
    <col min="11524" max="11524" width="15" style="509" customWidth="1"/>
    <col min="11525" max="11776" width="8.875" style="509"/>
    <col min="11777" max="11777" width="5" style="509" customWidth="1"/>
    <col min="11778" max="11778" width="43.5" style="509" customWidth="1"/>
    <col min="11779" max="11779" width="14.5" style="509" customWidth="1"/>
    <col min="11780" max="11780" width="15" style="509" customWidth="1"/>
    <col min="11781" max="12032" width="8.875" style="509"/>
    <col min="12033" max="12033" width="5" style="509" customWidth="1"/>
    <col min="12034" max="12034" width="43.5" style="509" customWidth="1"/>
    <col min="12035" max="12035" width="14.5" style="509" customWidth="1"/>
    <col min="12036" max="12036" width="15" style="509" customWidth="1"/>
    <col min="12037" max="12288" width="8.875" style="509"/>
    <col min="12289" max="12289" width="5" style="509" customWidth="1"/>
    <col min="12290" max="12290" width="43.5" style="509" customWidth="1"/>
    <col min="12291" max="12291" width="14.5" style="509" customWidth="1"/>
    <col min="12292" max="12292" width="15" style="509" customWidth="1"/>
    <col min="12293" max="12544" width="8.875" style="509"/>
    <col min="12545" max="12545" width="5" style="509" customWidth="1"/>
    <col min="12546" max="12546" width="43.5" style="509" customWidth="1"/>
    <col min="12547" max="12547" width="14.5" style="509" customWidth="1"/>
    <col min="12548" max="12548" width="15" style="509" customWidth="1"/>
    <col min="12549" max="12800" width="8.875" style="509"/>
    <col min="12801" max="12801" width="5" style="509" customWidth="1"/>
    <col min="12802" max="12802" width="43.5" style="509" customWidth="1"/>
    <col min="12803" max="12803" width="14.5" style="509" customWidth="1"/>
    <col min="12804" max="12804" width="15" style="509" customWidth="1"/>
    <col min="12805" max="13056" width="8.875" style="509"/>
    <col min="13057" max="13057" width="5" style="509" customWidth="1"/>
    <col min="13058" max="13058" width="43.5" style="509" customWidth="1"/>
    <col min="13059" max="13059" width="14.5" style="509" customWidth="1"/>
    <col min="13060" max="13060" width="15" style="509" customWidth="1"/>
    <col min="13061" max="13312" width="8.875" style="509"/>
    <col min="13313" max="13313" width="5" style="509" customWidth="1"/>
    <col min="13314" max="13314" width="43.5" style="509" customWidth="1"/>
    <col min="13315" max="13315" width="14.5" style="509" customWidth="1"/>
    <col min="13316" max="13316" width="15" style="509" customWidth="1"/>
    <col min="13317" max="13568" width="8.875" style="509"/>
    <col min="13569" max="13569" width="5" style="509" customWidth="1"/>
    <col min="13570" max="13570" width="43.5" style="509" customWidth="1"/>
    <col min="13571" max="13571" width="14.5" style="509" customWidth="1"/>
    <col min="13572" max="13572" width="15" style="509" customWidth="1"/>
    <col min="13573" max="13824" width="8.875" style="509"/>
    <col min="13825" max="13825" width="5" style="509" customWidth="1"/>
    <col min="13826" max="13826" width="43.5" style="509" customWidth="1"/>
    <col min="13827" max="13827" width="14.5" style="509" customWidth="1"/>
    <col min="13828" max="13828" width="15" style="509" customWidth="1"/>
    <col min="13829" max="14080" width="8.875" style="509"/>
    <col min="14081" max="14081" width="5" style="509" customWidth="1"/>
    <col min="14082" max="14082" width="43.5" style="509" customWidth="1"/>
    <col min="14083" max="14083" width="14.5" style="509" customWidth="1"/>
    <col min="14084" max="14084" width="15" style="509" customWidth="1"/>
    <col min="14085" max="14336" width="8.875" style="509"/>
    <col min="14337" max="14337" width="5" style="509" customWidth="1"/>
    <col min="14338" max="14338" width="43.5" style="509" customWidth="1"/>
    <col min="14339" max="14339" width="14.5" style="509" customWidth="1"/>
    <col min="14340" max="14340" width="15" style="509" customWidth="1"/>
    <col min="14341" max="14592" width="8.875" style="509"/>
    <col min="14593" max="14593" width="5" style="509" customWidth="1"/>
    <col min="14594" max="14594" width="43.5" style="509" customWidth="1"/>
    <col min="14595" max="14595" width="14.5" style="509" customWidth="1"/>
    <col min="14596" max="14596" width="15" style="509" customWidth="1"/>
    <col min="14597" max="14848" width="8.875" style="509"/>
    <col min="14849" max="14849" width="5" style="509" customWidth="1"/>
    <col min="14850" max="14850" width="43.5" style="509" customWidth="1"/>
    <col min="14851" max="14851" width="14.5" style="509" customWidth="1"/>
    <col min="14852" max="14852" width="15" style="509" customWidth="1"/>
    <col min="14853" max="15104" width="8.875" style="509"/>
    <col min="15105" max="15105" width="5" style="509" customWidth="1"/>
    <col min="15106" max="15106" width="43.5" style="509" customWidth="1"/>
    <col min="15107" max="15107" width="14.5" style="509" customWidth="1"/>
    <col min="15108" max="15108" width="15" style="509" customWidth="1"/>
    <col min="15109" max="15360" width="8.875" style="509"/>
    <col min="15361" max="15361" width="5" style="509" customWidth="1"/>
    <col min="15362" max="15362" width="43.5" style="509" customWidth="1"/>
    <col min="15363" max="15363" width="14.5" style="509" customWidth="1"/>
    <col min="15364" max="15364" width="15" style="509" customWidth="1"/>
    <col min="15365" max="15616" width="8.875" style="509"/>
    <col min="15617" max="15617" width="5" style="509" customWidth="1"/>
    <col min="15618" max="15618" width="43.5" style="509" customWidth="1"/>
    <col min="15619" max="15619" width="14.5" style="509" customWidth="1"/>
    <col min="15620" max="15620" width="15" style="509" customWidth="1"/>
    <col min="15621" max="15872" width="8.875" style="509"/>
    <col min="15873" max="15873" width="5" style="509" customWidth="1"/>
    <col min="15874" max="15874" width="43.5" style="509" customWidth="1"/>
    <col min="15875" max="15875" width="14.5" style="509" customWidth="1"/>
    <col min="15876" max="15876" width="15" style="509" customWidth="1"/>
    <col min="15877" max="16128" width="8.875" style="509"/>
    <col min="16129" max="16129" width="5" style="509" customWidth="1"/>
    <col min="16130" max="16130" width="43.5" style="509" customWidth="1"/>
    <col min="16131" max="16131" width="14.5" style="509" customWidth="1"/>
    <col min="16132" max="16132" width="15" style="509" customWidth="1"/>
    <col min="16133" max="16384" width="8.875" style="509"/>
  </cols>
  <sheetData>
    <row r="1" spans="1:4" s="498" customFormat="1" ht="15.75" thickBot="1">
      <c r="A1" s="497"/>
      <c r="D1" s="499" t="str">
        <f>'[3]2. tájékoztató tábla'!J1</f>
        <v>Forintban!</v>
      </c>
    </row>
    <row r="2" spans="1:4" s="448" customFormat="1" ht="48" customHeight="1" thickBot="1">
      <c r="A2" s="500" t="s">
        <v>1517</v>
      </c>
      <c r="B2" s="446" t="s">
        <v>3</v>
      </c>
      <c r="C2" s="446" t="s">
        <v>1722</v>
      </c>
      <c r="D2" s="501" t="s">
        <v>1723</v>
      </c>
    </row>
    <row r="3" spans="1:4" s="448" customFormat="1" ht="14.1" customHeight="1" thickBot="1">
      <c r="A3" s="502">
        <v>1</v>
      </c>
      <c r="B3" s="503">
        <v>2</v>
      </c>
      <c r="C3" s="503">
        <v>3</v>
      </c>
      <c r="D3" s="504">
        <v>4</v>
      </c>
    </row>
    <row r="4" spans="1:4" ht="18" customHeight="1">
      <c r="A4" s="505" t="s">
        <v>4</v>
      </c>
      <c r="B4" s="506" t="s">
        <v>1724</v>
      </c>
      <c r="C4" s="507"/>
      <c r="D4" s="508"/>
    </row>
    <row r="5" spans="1:4" ht="18" customHeight="1">
      <c r="A5" s="510" t="s">
        <v>14</v>
      </c>
      <c r="B5" s="511" t="s">
        <v>1725</v>
      </c>
      <c r="C5" s="512"/>
      <c r="D5" s="513"/>
    </row>
    <row r="6" spans="1:4" ht="18" customHeight="1">
      <c r="A6" s="510" t="s">
        <v>26</v>
      </c>
      <c r="B6" s="511" t="s">
        <v>1726</v>
      </c>
      <c r="C6" s="512"/>
      <c r="D6" s="513"/>
    </row>
    <row r="7" spans="1:4" ht="18" customHeight="1">
      <c r="A7" s="510" t="s">
        <v>134</v>
      </c>
      <c r="B7" s="511" t="s">
        <v>1727</v>
      </c>
      <c r="C7" s="512"/>
      <c r="D7" s="513"/>
    </row>
    <row r="8" spans="1:4" ht="18" customHeight="1">
      <c r="A8" s="514" t="s">
        <v>40</v>
      </c>
      <c r="B8" s="511" t="s">
        <v>1728</v>
      </c>
      <c r="C8" s="512"/>
      <c r="D8" s="513"/>
    </row>
    <row r="9" spans="1:4" ht="18" customHeight="1">
      <c r="A9" s="510" t="s">
        <v>62</v>
      </c>
      <c r="B9" s="511"/>
      <c r="C9" s="512"/>
      <c r="D9" s="513"/>
    </row>
    <row r="10" spans="1:4" ht="18" customHeight="1">
      <c r="A10" s="514" t="s">
        <v>141</v>
      </c>
      <c r="B10" s="511"/>
      <c r="C10" s="512"/>
      <c r="D10" s="513"/>
    </row>
    <row r="11" spans="1:4" ht="18" customHeight="1">
      <c r="A11" s="510" t="s">
        <v>80</v>
      </c>
      <c r="B11" s="511"/>
      <c r="C11" s="512"/>
      <c r="D11" s="513"/>
    </row>
    <row r="12" spans="1:4" ht="18" customHeight="1">
      <c r="A12" s="514" t="s">
        <v>82</v>
      </c>
      <c r="B12" s="511"/>
      <c r="C12" s="512"/>
      <c r="D12" s="513"/>
    </row>
    <row r="13" spans="1:4" ht="18" customHeight="1">
      <c r="A13" s="510" t="s">
        <v>146</v>
      </c>
      <c r="B13" s="511"/>
      <c r="C13" s="512"/>
      <c r="D13" s="513"/>
    </row>
    <row r="14" spans="1:4" ht="18" customHeight="1">
      <c r="A14" s="514" t="s">
        <v>163</v>
      </c>
      <c r="B14" s="511"/>
      <c r="C14" s="512"/>
      <c r="D14" s="513"/>
    </row>
    <row r="15" spans="1:4" ht="18" customHeight="1">
      <c r="A15" s="510" t="s">
        <v>164</v>
      </c>
      <c r="B15" s="511"/>
      <c r="C15" s="512"/>
      <c r="D15" s="513"/>
    </row>
    <row r="16" spans="1:4" ht="18" customHeight="1">
      <c r="A16" s="514" t="s">
        <v>165</v>
      </c>
      <c r="B16" s="511"/>
      <c r="C16" s="512"/>
      <c r="D16" s="513"/>
    </row>
    <row r="17" spans="1:4" ht="18" customHeight="1">
      <c r="A17" s="510" t="s">
        <v>168</v>
      </c>
      <c r="B17" s="515"/>
      <c r="C17" s="512"/>
      <c r="D17" s="513"/>
    </row>
    <row r="18" spans="1:4" ht="18" customHeight="1">
      <c r="A18" s="514" t="s">
        <v>171</v>
      </c>
      <c r="B18" s="511"/>
      <c r="C18" s="512"/>
      <c r="D18" s="513"/>
    </row>
    <row r="19" spans="1:4" ht="18" customHeight="1">
      <c r="A19" s="510" t="s">
        <v>174</v>
      </c>
      <c r="B19" s="511"/>
      <c r="C19" s="512"/>
      <c r="D19" s="513"/>
    </row>
    <row r="20" spans="1:4" ht="18" customHeight="1">
      <c r="A20" s="514" t="s">
        <v>177</v>
      </c>
      <c r="B20" s="511"/>
      <c r="C20" s="512"/>
      <c r="D20" s="513"/>
    </row>
    <row r="21" spans="1:4" ht="18" customHeight="1">
      <c r="A21" s="510" t="s">
        <v>180</v>
      </c>
      <c r="B21" s="511"/>
      <c r="C21" s="512"/>
      <c r="D21" s="513"/>
    </row>
    <row r="22" spans="1:4" ht="18" customHeight="1">
      <c r="A22" s="514" t="s">
        <v>183</v>
      </c>
      <c r="B22" s="511"/>
      <c r="C22" s="512"/>
      <c r="D22" s="513"/>
    </row>
    <row r="23" spans="1:4" ht="18" customHeight="1">
      <c r="A23" s="510" t="s">
        <v>186</v>
      </c>
      <c r="B23" s="511"/>
      <c r="C23" s="512"/>
      <c r="D23" s="513"/>
    </row>
    <row r="24" spans="1:4" ht="18" customHeight="1">
      <c r="A24" s="514" t="s">
        <v>189</v>
      </c>
      <c r="B24" s="511"/>
      <c r="C24" s="512"/>
      <c r="D24" s="513"/>
    </row>
    <row r="25" spans="1:4" ht="18" customHeight="1">
      <c r="A25" s="510" t="s">
        <v>191</v>
      </c>
      <c r="B25" s="511"/>
      <c r="C25" s="512"/>
      <c r="D25" s="513"/>
    </row>
    <row r="26" spans="1:4" ht="18" customHeight="1">
      <c r="A26" s="514" t="s">
        <v>194</v>
      </c>
      <c r="B26" s="511"/>
      <c r="C26" s="512"/>
      <c r="D26" s="513"/>
    </row>
    <row r="27" spans="1:4" ht="18" customHeight="1">
      <c r="A27" s="510" t="s">
        <v>197</v>
      </c>
      <c r="B27" s="511"/>
      <c r="C27" s="512"/>
      <c r="D27" s="513"/>
    </row>
    <row r="28" spans="1:4" ht="18" customHeight="1">
      <c r="A28" s="514" t="s">
        <v>200</v>
      </c>
      <c r="B28" s="511"/>
      <c r="C28" s="512"/>
      <c r="D28" s="513"/>
    </row>
    <row r="29" spans="1:4" ht="18" customHeight="1" thickBot="1">
      <c r="A29" s="516" t="s">
        <v>229</v>
      </c>
      <c r="B29" s="517"/>
      <c r="C29" s="518"/>
      <c r="D29" s="519"/>
    </row>
    <row r="30" spans="1:4" ht="18" customHeight="1" thickBot="1">
      <c r="A30" s="520" t="s">
        <v>232</v>
      </c>
      <c r="B30" s="521" t="s">
        <v>1415</v>
      </c>
      <c r="C30" s="522">
        <f>SUM(C4:C29)</f>
        <v>0</v>
      </c>
      <c r="D30" s="523">
        <f>SUM(D4:D29)</f>
        <v>0</v>
      </c>
    </row>
    <row r="31" spans="1:4" ht="25.5" customHeight="1">
      <c r="A31" s="524"/>
      <c r="B31" s="608"/>
      <c r="C31" s="608"/>
      <c r="D31" s="608"/>
    </row>
  </sheetData>
  <mergeCells count="1">
    <mergeCell ref="B31:D31"/>
  </mergeCells>
  <printOptions horizontalCentered="1"/>
  <pageMargins left="0.78740157480314965" right="0.78740157480314965" top="1.7716535433070868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&amp;C&amp;"Times New Roman CE,Félkövér"&amp;14
&amp;12
A társulás által adott közvetett támogatások
(kedvezmények)
&amp;R&amp;"Times New Roman CE,Félkövér dőlt"&amp;12 11. melléklet
&amp;"Times New Roman CE,Dőlt"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271"/>
  <sheetViews>
    <sheetView workbookViewId="0">
      <pane ySplit="3" topLeftCell="A178" activePane="bottomLeft" state="frozen"/>
      <selection sqref="A1:G1"/>
      <selection pane="bottomLeft" sqref="A1:I1"/>
    </sheetView>
  </sheetViews>
  <sheetFormatPr defaultRowHeight="12.75"/>
  <cols>
    <col min="1" max="1" width="8.125" style="159" customWidth="1"/>
    <col min="2" max="2" width="41" style="159" customWidth="1"/>
    <col min="3" max="9" width="32.875" style="159" customWidth="1"/>
    <col min="10" max="256" width="9.125" style="159"/>
    <col min="257" max="257" width="8.125" style="159" customWidth="1"/>
    <col min="258" max="258" width="41" style="159" customWidth="1"/>
    <col min="259" max="265" width="32.875" style="159" customWidth="1"/>
    <col min="266" max="512" width="9.125" style="159"/>
    <col min="513" max="513" width="8.125" style="159" customWidth="1"/>
    <col min="514" max="514" width="41" style="159" customWidth="1"/>
    <col min="515" max="521" width="32.875" style="159" customWidth="1"/>
    <col min="522" max="768" width="9.125" style="159"/>
    <col min="769" max="769" width="8.125" style="159" customWidth="1"/>
    <col min="770" max="770" width="41" style="159" customWidth="1"/>
    <col min="771" max="777" width="32.875" style="159" customWidth="1"/>
    <col min="778" max="1024" width="9.125" style="159"/>
    <col min="1025" max="1025" width="8.125" style="159" customWidth="1"/>
    <col min="1026" max="1026" width="41" style="159" customWidth="1"/>
    <col min="1027" max="1033" width="32.875" style="159" customWidth="1"/>
    <col min="1034" max="1280" width="9.125" style="159"/>
    <col min="1281" max="1281" width="8.125" style="159" customWidth="1"/>
    <col min="1282" max="1282" width="41" style="159" customWidth="1"/>
    <col min="1283" max="1289" width="32.875" style="159" customWidth="1"/>
    <col min="1290" max="1536" width="9.125" style="159"/>
    <col min="1537" max="1537" width="8.125" style="159" customWidth="1"/>
    <col min="1538" max="1538" width="41" style="159" customWidth="1"/>
    <col min="1539" max="1545" width="32.875" style="159" customWidth="1"/>
    <col min="1546" max="1792" width="9.125" style="159"/>
    <col min="1793" max="1793" width="8.125" style="159" customWidth="1"/>
    <col min="1794" max="1794" width="41" style="159" customWidth="1"/>
    <col min="1795" max="1801" width="32.875" style="159" customWidth="1"/>
    <col min="1802" max="2048" width="9.125" style="159"/>
    <col min="2049" max="2049" width="8.125" style="159" customWidth="1"/>
    <col min="2050" max="2050" width="41" style="159" customWidth="1"/>
    <col min="2051" max="2057" width="32.875" style="159" customWidth="1"/>
    <col min="2058" max="2304" width="9.125" style="159"/>
    <col min="2305" max="2305" width="8.125" style="159" customWidth="1"/>
    <col min="2306" max="2306" width="41" style="159" customWidth="1"/>
    <col min="2307" max="2313" width="32.875" style="159" customWidth="1"/>
    <col min="2314" max="2560" width="9.125" style="159"/>
    <col min="2561" max="2561" width="8.125" style="159" customWidth="1"/>
    <col min="2562" max="2562" width="41" style="159" customWidth="1"/>
    <col min="2563" max="2569" width="32.875" style="159" customWidth="1"/>
    <col min="2570" max="2816" width="9.125" style="159"/>
    <col min="2817" max="2817" width="8.125" style="159" customWidth="1"/>
    <col min="2818" max="2818" width="41" style="159" customWidth="1"/>
    <col min="2819" max="2825" width="32.875" style="159" customWidth="1"/>
    <col min="2826" max="3072" width="9.125" style="159"/>
    <col min="3073" max="3073" width="8.125" style="159" customWidth="1"/>
    <col min="3074" max="3074" width="41" style="159" customWidth="1"/>
    <col min="3075" max="3081" width="32.875" style="159" customWidth="1"/>
    <col min="3082" max="3328" width="9.125" style="159"/>
    <col min="3329" max="3329" width="8.125" style="159" customWidth="1"/>
    <col min="3330" max="3330" width="41" style="159" customWidth="1"/>
    <col min="3331" max="3337" width="32.875" style="159" customWidth="1"/>
    <col min="3338" max="3584" width="9.125" style="159"/>
    <col min="3585" max="3585" width="8.125" style="159" customWidth="1"/>
    <col min="3586" max="3586" width="41" style="159" customWidth="1"/>
    <col min="3587" max="3593" width="32.875" style="159" customWidth="1"/>
    <col min="3594" max="3840" width="9.125" style="159"/>
    <col min="3841" max="3841" width="8.125" style="159" customWidth="1"/>
    <col min="3842" max="3842" width="41" style="159" customWidth="1"/>
    <col min="3843" max="3849" width="32.875" style="159" customWidth="1"/>
    <col min="3850" max="4096" width="9.125" style="159"/>
    <col min="4097" max="4097" width="8.125" style="159" customWidth="1"/>
    <col min="4098" max="4098" width="41" style="159" customWidth="1"/>
    <col min="4099" max="4105" width="32.875" style="159" customWidth="1"/>
    <col min="4106" max="4352" width="9.125" style="159"/>
    <col min="4353" max="4353" width="8.125" style="159" customWidth="1"/>
    <col min="4354" max="4354" width="41" style="159" customWidth="1"/>
    <col min="4355" max="4361" width="32.875" style="159" customWidth="1"/>
    <col min="4362" max="4608" width="9.125" style="159"/>
    <col min="4609" max="4609" width="8.125" style="159" customWidth="1"/>
    <col min="4610" max="4610" width="41" style="159" customWidth="1"/>
    <col min="4611" max="4617" width="32.875" style="159" customWidth="1"/>
    <col min="4618" max="4864" width="9.125" style="159"/>
    <col min="4865" max="4865" width="8.125" style="159" customWidth="1"/>
    <col min="4866" max="4866" width="41" style="159" customWidth="1"/>
    <col min="4867" max="4873" width="32.875" style="159" customWidth="1"/>
    <col min="4874" max="5120" width="9.125" style="159"/>
    <col min="5121" max="5121" width="8.125" style="159" customWidth="1"/>
    <col min="5122" max="5122" width="41" style="159" customWidth="1"/>
    <col min="5123" max="5129" width="32.875" style="159" customWidth="1"/>
    <col min="5130" max="5376" width="9.125" style="159"/>
    <col min="5377" max="5377" width="8.125" style="159" customWidth="1"/>
    <col min="5378" max="5378" width="41" style="159" customWidth="1"/>
    <col min="5379" max="5385" width="32.875" style="159" customWidth="1"/>
    <col min="5386" max="5632" width="9.125" style="159"/>
    <col min="5633" max="5633" width="8.125" style="159" customWidth="1"/>
    <col min="5634" max="5634" width="41" style="159" customWidth="1"/>
    <col min="5635" max="5641" width="32.875" style="159" customWidth="1"/>
    <col min="5642" max="5888" width="9.125" style="159"/>
    <col min="5889" max="5889" width="8.125" style="159" customWidth="1"/>
    <col min="5890" max="5890" width="41" style="159" customWidth="1"/>
    <col min="5891" max="5897" width="32.875" style="159" customWidth="1"/>
    <col min="5898" max="6144" width="9.125" style="159"/>
    <col min="6145" max="6145" width="8.125" style="159" customWidth="1"/>
    <col min="6146" max="6146" width="41" style="159" customWidth="1"/>
    <col min="6147" max="6153" width="32.875" style="159" customWidth="1"/>
    <col min="6154" max="6400" width="9.125" style="159"/>
    <col min="6401" max="6401" width="8.125" style="159" customWidth="1"/>
    <col min="6402" max="6402" width="41" style="159" customWidth="1"/>
    <col min="6403" max="6409" width="32.875" style="159" customWidth="1"/>
    <col min="6410" max="6656" width="9.125" style="159"/>
    <col min="6657" max="6657" width="8.125" style="159" customWidth="1"/>
    <col min="6658" max="6658" width="41" style="159" customWidth="1"/>
    <col min="6659" max="6665" width="32.875" style="159" customWidth="1"/>
    <col min="6666" max="6912" width="9.125" style="159"/>
    <col min="6913" max="6913" width="8.125" style="159" customWidth="1"/>
    <col min="6914" max="6914" width="41" style="159" customWidth="1"/>
    <col min="6915" max="6921" width="32.875" style="159" customWidth="1"/>
    <col min="6922" max="7168" width="9.125" style="159"/>
    <col min="7169" max="7169" width="8.125" style="159" customWidth="1"/>
    <col min="7170" max="7170" width="41" style="159" customWidth="1"/>
    <col min="7171" max="7177" width="32.875" style="159" customWidth="1"/>
    <col min="7178" max="7424" width="9.125" style="159"/>
    <col min="7425" max="7425" width="8.125" style="159" customWidth="1"/>
    <col min="7426" max="7426" width="41" style="159" customWidth="1"/>
    <col min="7427" max="7433" width="32.875" style="159" customWidth="1"/>
    <col min="7434" max="7680" width="9.125" style="159"/>
    <col min="7681" max="7681" width="8.125" style="159" customWidth="1"/>
    <col min="7682" max="7682" width="41" style="159" customWidth="1"/>
    <col min="7683" max="7689" width="32.875" style="159" customWidth="1"/>
    <col min="7690" max="7936" width="9.125" style="159"/>
    <col min="7937" max="7937" width="8.125" style="159" customWidth="1"/>
    <col min="7938" max="7938" width="41" style="159" customWidth="1"/>
    <col min="7939" max="7945" width="32.875" style="159" customWidth="1"/>
    <col min="7946" max="8192" width="9.125" style="159"/>
    <col min="8193" max="8193" width="8.125" style="159" customWidth="1"/>
    <col min="8194" max="8194" width="41" style="159" customWidth="1"/>
    <col min="8195" max="8201" width="32.875" style="159" customWidth="1"/>
    <col min="8202" max="8448" width="9.125" style="159"/>
    <col min="8449" max="8449" width="8.125" style="159" customWidth="1"/>
    <col min="8450" max="8450" width="41" style="159" customWidth="1"/>
    <col min="8451" max="8457" width="32.875" style="159" customWidth="1"/>
    <col min="8458" max="8704" width="9.125" style="159"/>
    <col min="8705" max="8705" width="8.125" style="159" customWidth="1"/>
    <col min="8706" max="8706" width="41" style="159" customWidth="1"/>
    <col min="8707" max="8713" width="32.875" style="159" customWidth="1"/>
    <col min="8714" max="8960" width="9.125" style="159"/>
    <col min="8961" max="8961" width="8.125" style="159" customWidth="1"/>
    <col min="8962" max="8962" width="41" style="159" customWidth="1"/>
    <col min="8963" max="8969" width="32.875" style="159" customWidth="1"/>
    <col min="8970" max="9216" width="9.125" style="159"/>
    <col min="9217" max="9217" width="8.125" style="159" customWidth="1"/>
    <col min="9218" max="9218" width="41" style="159" customWidth="1"/>
    <col min="9219" max="9225" width="32.875" style="159" customWidth="1"/>
    <col min="9226" max="9472" width="9.125" style="159"/>
    <col min="9473" max="9473" width="8.125" style="159" customWidth="1"/>
    <col min="9474" max="9474" width="41" style="159" customWidth="1"/>
    <col min="9475" max="9481" width="32.875" style="159" customWidth="1"/>
    <col min="9482" max="9728" width="9.125" style="159"/>
    <col min="9729" max="9729" width="8.125" style="159" customWidth="1"/>
    <col min="9730" max="9730" width="41" style="159" customWidth="1"/>
    <col min="9731" max="9737" width="32.875" style="159" customWidth="1"/>
    <col min="9738" max="9984" width="9.125" style="159"/>
    <col min="9985" max="9985" width="8.125" style="159" customWidth="1"/>
    <col min="9986" max="9986" width="41" style="159" customWidth="1"/>
    <col min="9987" max="9993" width="32.875" style="159" customWidth="1"/>
    <col min="9994" max="10240" width="9.125" style="159"/>
    <col min="10241" max="10241" width="8.125" style="159" customWidth="1"/>
    <col min="10242" max="10242" width="41" style="159" customWidth="1"/>
    <col min="10243" max="10249" width="32.875" style="159" customWidth="1"/>
    <col min="10250" max="10496" width="9.125" style="159"/>
    <col min="10497" max="10497" width="8.125" style="159" customWidth="1"/>
    <col min="10498" max="10498" width="41" style="159" customWidth="1"/>
    <col min="10499" max="10505" width="32.875" style="159" customWidth="1"/>
    <col min="10506" max="10752" width="9.125" style="159"/>
    <col min="10753" max="10753" width="8.125" style="159" customWidth="1"/>
    <col min="10754" max="10754" width="41" style="159" customWidth="1"/>
    <col min="10755" max="10761" width="32.875" style="159" customWidth="1"/>
    <col min="10762" max="11008" width="9.125" style="159"/>
    <col min="11009" max="11009" width="8.125" style="159" customWidth="1"/>
    <col min="11010" max="11010" width="41" style="159" customWidth="1"/>
    <col min="11011" max="11017" width="32.875" style="159" customWidth="1"/>
    <col min="11018" max="11264" width="9.125" style="159"/>
    <col min="11265" max="11265" width="8.125" style="159" customWidth="1"/>
    <col min="11266" max="11266" width="41" style="159" customWidth="1"/>
    <col min="11267" max="11273" width="32.875" style="159" customWidth="1"/>
    <col min="11274" max="11520" width="9.125" style="159"/>
    <col min="11521" max="11521" width="8.125" style="159" customWidth="1"/>
    <col min="11522" max="11522" width="41" style="159" customWidth="1"/>
    <col min="11523" max="11529" width="32.875" style="159" customWidth="1"/>
    <col min="11530" max="11776" width="9.125" style="159"/>
    <col min="11777" max="11777" width="8.125" style="159" customWidth="1"/>
    <col min="11778" max="11778" width="41" style="159" customWidth="1"/>
    <col min="11779" max="11785" width="32.875" style="159" customWidth="1"/>
    <col min="11786" max="12032" width="9.125" style="159"/>
    <col min="12033" max="12033" width="8.125" style="159" customWidth="1"/>
    <col min="12034" max="12034" width="41" style="159" customWidth="1"/>
    <col min="12035" max="12041" width="32.875" style="159" customWidth="1"/>
    <col min="12042" max="12288" width="9.125" style="159"/>
    <col min="12289" max="12289" width="8.125" style="159" customWidth="1"/>
    <col min="12290" max="12290" width="41" style="159" customWidth="1"/>
    <col min="12291" max="12297" width="32.875" style="159" customWidth="1"/>
    <col min="12298" max="12544" width="9.125" style="159"/>
    <col min="12545" max="12545" width="8.125" style="159" customWidth="1"/>
    <col min="12546" max="12546" width="41" style="159" customWidth="1"/>
    <col min="12547" max="12553" width="32.875" style="159" customWidth="1"/>
    <col min="12554" max="12800" width="9.125" style="159"/>
    <col min="12801" max="12801" width="8.125" style="159" customWidth="1"/>
    <col min="12802" max="12802" width="41" style="159" customWidth="1"/>
    <col min="12803" max="12809" width="32.875" style="159" customWidth="1"/>
    <col min="12810" max="13056" width="9.125" style="159"/>
    <col min="13057" max="13057" width="8.125" style="159" customWidth="1"/>
    <col min="13058" max="13058" width="41" style="159" customWidth="1"/>
    <col min="13059" max="13065" width="32.875" style="159" customWidth="1"/>
    <col min="13066" max="13312" width="9.125" style="159"/>
    <col min="13313" max="13313" width="8.125" style="159" customWidth="1"/>
    <col min="13314" max="13314" width="41" style="159" customWidth="1"/>
    <col min="13315" max="13321" width="32.875" style="159" customWidth="1"/>
    <col min="13322" max="13568" width="9.125" style="159"/>
    <col min="13569" max="13569" width="8.125" style="159" customWidth="1"/>
    <col min="13570" max="13570" width="41" style="159" customWidth="1"/>
    <col min="13571" max="13577" width="32.875" style="159" customWidth="1"/>
    <col min="13578" max="13824" width="9.125" style="159"/>
    <col min="13825" max="13825" width="8.125" style="159" customWidth="1"/>
    <col min="13826" max="13826" width="41" style="159" customWidth="1"/>
    <col min="13827" max="13833" width="32.875" style="159" customWidth="1"/>
    <col min="13834" max="14080" width="9.125" style="159"/>
    <col min="14081" max="14081" width="8.125" style="159" customWidth="1"/>
    <col min="14082" max="14082" width="41" style="159" customWidth="1"/>
    <col min="14083" max="14089" width="32.875" style="159" customWidth="1"/>
    <col min="14090" max="14336" width="9.125" style="159"/>
    <col min="14337" max="14337" width="8.125" style="159" customWidth="1"/>
    <col min="14338" max="14338" width="41" style="159" customWidth="1"/>
    <col min="14339" max="14345" width="32.875" style="159" customWidth="1"/>
    <col min="14346" max="14592" width="9.125" style="159"/>
    <col min="14593" max="14593" width="8.125" style="159" customWidth="1"/>
    <col min="14594" max="14594" width="41" style="159" customWidth="1"/>
    <col min="14595" max="14601" width="32.875" style="159" customWidth="1"/>
    <col min="14602" max="14848" width="9.125" style="159"/>
    <col min="14849" max="14849" width="8.125" style="159" customWidth="1"/>
    <col min="14850" max="14850" width="41" style="159" customWidth="1"/>
    <col min="14851" max="14857" width="32.875" style="159" customWidth="1"/>
    <col min="14858" max="15104" width="9.125" style="159"/>
    <col min="15105" max="15105" width="8.125" style="159" customWidth="1"/>
    <col min="15106" max="15106" width="41" style="159" customWidth="1"/>
    <col min="15107" max="15113" width="32.875" style="159" customWidth="1"/>
    <col min="15114" max="15360" width="9.125" style="159"/>
    <col min="15361" max="15361" width="8.125" style="159" customWidth="1"/>
    <col min="15362" max="15362" width="41" style="159" customWidth="1"/>
    <col min="15363" max="15369" width="32.875" style="159" customWidth="1"/>
    <col min="15370" max="15616" width="9.125" style="159"/>
    <col min="15617" max="15617" width="8.125" style="159" customWidth="1"/>
    <col min="15618" max="15618" width="41" style="159" customWidth="1"/>
    <col min="15619" max="15625" width="32.875" style="159" customWidth="1"/>
    <col min="15626" max="15872" width="9.125" style="159"/>
    <col min="15873" max="15873" width="8.125" style="159" customWidth="1"/>
    <col min="15874" max="15874" width="41" style="159" customWidth="1"/>
    <col min="15875" max="15881" width="32.875" style="159" customWidth="1"/>
    <col min="15882" max="16128" width="9.125" style="159"/>
    <col min="16129" max="16129" width="8.125" style="159" customWidth="1"/>
    <col min="16130" max="16130" width="41" style="159" customWidth="1"/>
    <col min="16131" max="16137" width="32.875" style="159" customWidth="1"/>
    <col min="16138" max="16384" width="9.125" style="159"/>
  </cols>
  <sheetData>
    <row r="1" spans="1:9">
      <c r="A1" s="609" t="s">
        <v>576</v>
      </c>
      <c r="B1" s="610"/>
      <c r="C1" s="610"/>
      <c r="D1" s="610"/>
      <c r="E1" s="610"/>
      <c r="F1" s="610"/>
      <c r="G1" s="610"/>
      <c r="H1" s="610"/>
      <c r="I1" s="610"/>
    </row>
    <row r="2" spans="1:9" ht="15">
      <c r="A2" s="160" t="s">
        <v>577</v>
      </c>
      <c r="B2" s="160" t="s">
        <v>154</v>
      </c>
      <c r="C2" s="160" t="s">
        <v>578</v>
      </c>
      <c r="D2" s="160" t="s">
        <v>579</v>
      </c>
      <c r="E2" s="160"/>
      <c r="F2" s="160"/>
      <c r="G2" s="160"/>
      <c r="H2" s="160"/>
      <c r="I2" s="160" t="s">
        <v>580</v>
      </c>
    </row>
    <row r="3" spans="1:9" ht="15">
      <c r="A3" s="160">
        <v>2</v>
      </c>
      <c r="B3" s="160">
        <v>3</v>
      </c>
      <c r="C3" s="160">
        <v>4</v>
      </c>
      <c r="D3" s="160">
        <v>5</v>
      </c>
      <c r="E3" s="160"/>
      <c r="F3" s="160"/>
      <c r="G3" s="160"/>
      <c r="H3" s="160"/>
      <c r="I3" s="160">
        <v>10</v>
      </c>
    </row>
    <row r="4" spans="1:9">
      <c r="A4" s="161" t="s">
        <v>581</v>
      </c>
      <c r="B4" s="162" t="s">
        <v>582</v>
      </c>
      <c r="C4" s="196">
        <v>106318000</v>
      </c>
      <c r="D4" s="196">
        <v>115836211</v>
      </c>
      <c r="E4" s="196">
        <v>45813878</v>
      </c>
      <c r="F4" s="196">
        <v>60504122</v>
      </c>
      <c r="G4" s="196">
        <v>318954000</v>
      </c>
      <c r="H4" s="196">
        <v>0</v>
      </c>
      <c r="I4" s="196">
        <v>60504122</v>
      </c>
    </row>
    <row r="5" spans="1:9">
      <c r="A5" s="161" t="s">
        <v>583</v>
      </c>
      <c r="B5" s="162" t="s">
        <v>584</v>
      </c>
      <c r="C5" s="196">
        <v>0</v>
      </c>
      <c r="D5" s="196">
        <v>0</v>
      </c>
      <c r="E5" s="196">
        <v>0</v>
      </c>
      <c r="F5" s="196">
        <v>0</v>
      </c>
      <c r="G5" s="196">
        <v>0</v>
      </c>
      <c r="H5" s="196">
        <v>0</v>
      </c>
      <c r="I5" s="196">
        <v>0</v>
      </c>
    </row>
    <row r="6" spans="1:9">
      <c r="A6" s="161" t="s">
        <v>585</v>
      </c>
      <c r="B6" s="162" t="s">
        <v>586</v>
      </c>
      <c r="C6" s="196">
        <v>161000</v>
      </c>
      <c r="D6" s="196">
        <v>161000</v>
      </c>
      <c r="E6" s="196">
        <v>0</v>
      </c>
      <c r="F6" s="196">
        <v>0</v>
      </c>
      <c r="G6" s="196">
        <v>0</v>
      </c>
      <c r="H6" s="196">
        <v>0</v>
      </c>
      <c r="I6" s="196">
        <v>0</v>
      </c>
    </row>
    <row r="7" spans="1:9" ht="25.5">
      <c r="A7" s="161" t="s">
        <v>587</v>
      </c>
      <c r="B7" s="162" t="s">
        <v>588</v>
      </c>
      <c r="C7" s="196">
        <v>3772000</v>
      </c>
      <c r="D7" s="196">
        <v>3772000</v>
      </c>
      <c r="E7" s="196">
        <v>0</v>
      </c>
      <c r="F7" s="196">
        <v>1639884</v>
      </c>
      <c r="G7" s="196">
        <v>0</v>
      </c>
      <c r="H7" s="196">
        <v>0</v>
      </c>
      <c r="I7" s="196">
        <v>1639884</v>
      </c>
    </row>
    <row r="8" spans="1:9">
      <c r="A8" s="161" t="s">
        <v>589</v>
      </c>
      <c r="B8" s="162" t="s">
        <v>590</v>
      </c>
      <c r="C8" s="196">
        <v>0</v>
      </c>
      <c r="D8" s="196">
        <v>0</v>
      </c>
      <c r="E8" s="196">
        <v>0</v>
      </c>
      <c r="F8" s="196">
        <v>0</v>
      </c>
      <c r="G8" s="196">
        <v>0</v>
      </c>
      <c r="H8" s="196">
        <v>0</v>
      </c>
      <c r="I8" s="196">
        <v>0</v>
      </c>
    </row>
    <row r="9" spans="1:9">
      <c r="A9" s="161" t="s">
        <v>591</v>
      </c>
      <c r="B9" s="162" t="s">
        <v>592</v>
      </c>
      <c r="C9" s="196">
        <v>339000</v>
      </c>
      <c r="D9" s="196">
        <v>339000</v>
      </c>
      <c r="E9" s="196">
        <v>0</v>
      </c>
      <c r="F9" s="196">
        <v>0</v>
      </c>
      <c r="G9" s="196">
        <v>0</v>
      </c>
      <c r="H9" s="196">
        <v>0</v>
      </c>
      <c r="I9" s="196">
        <v>0</v>
      </c>
    </row>
    <row r="10" spans="1:9">
      <c r="A10" s="161" t="s">
        <v>593</v>
      </c>
      <c r="B10" s="162" t="s">
        <v>594</v>
      </c>
      <c r="C10" s="196">
        <v>3061000</v>
      </c>
      <c r="D10" s="196">
        <v>3061000</v>
      </c>
      <c r="E10" s="196">
        <v>0</v>
      </c>
      <c r="F10" s="196">
        <v>1580250</v>
      </c>
      <c r="G10" s="196">
        <v>0</v>
      </c>
      <c r="H10" s="196">
        <v>0</v>
      </c>
      <c r="I10" s="196">
        <v>1580250</v>
      </c>
    </row>
    <row r="11" spans="1:9">
      <c r="A11" s="161" t="s">
        <v>595</v>
      </c>
      <c r="B11" s="162" t="s">
        <v>596</v>
      </c>
      <c r="C11" s="196">
        <v>0</v>
      </c>
      <c r="D11" s="196">
        <v>0</v>
      </c>
      <c r="E11" s="196">
        <v>0</v>
      </c>
      <c r="F11" s="196">
        <v>0</v>
      </c>
      <c r="G11" s="196">
        <v>0</v>
      </c>
      <c r="H11" s="196">
        <v>0</v>
      </c>
      <c r="I11" s="196">
        <v>0</v>
      </c>
    </row>
    <row r="12" spans="1:9">
      <c r="A12" s="161" t="s">
        <v>597</v>
      </c>
      <c r="B12" s="162" t="s">
        <v>598</v>
      </c>
      <c r="C12" s="196">
        <v>1629000</v>
      </c>
      <c r="D12" s="196">
        <v>1629000</v>
      </c>
      <c r="E12" s="196">
        <v>0</v>
      </c>
      <c r="F12" s="196">
        <v>591964</v>
      </c>
      <c r="G12" s="196">
        <v>0</v>
      </c>
      <c r="H12" s="196">
        <v>0</v>
      </c>
      <c r="I12" s="196">
        <v>591964</v>
      </c>
    </row>
    <row r="13" spans="1:9">
      <c r="A13" s="161" t="s">
        <v>396</v>
      </c>
      <c r="B13" s="162" t="s">
        <v>599</v>
      </c>
      <c r="C13" s="196">
        <v>576000</v>
      </c>
      <c r="D13" s="196">
        <v>576000</v>
      </c>
      <c r="E13" s="196">
        <v>0</v>
      </c>
      <c r="F13" s="196">
        <v>152325</v>
      </c>
      <c r="G13" s="196">
        <v>0</v>
      </c>
      <c r="H13" s="196">
        <v>0</v>
      </c>
      <c r="I13" s="196">
        <v>152325</v>
      </c>
    </row>
    <row r="14" spans="1:9">
      <c r="A14" s="161" t="s">
        <v>397</v>
      </c>
      <c r="B14" s="162" t="s">
        <v>600</v>
      </c>
      <c r="C14" s="196">
        <v>0</v>
      </c>
      <c r="D14" s="196">
        <v>0</v>
      </c>
      <c r="E14" s="196">
        <v>0</v>
      </c>
      <c r="F14" s="196">
        <v>0</v>
      </c>
      <c r="G14" s="196">
        <v>0</v>
      </c>
      <c r="H14" s="196">
        <v>0</v>
      </c>
      <c r="I14" s="196">
        <v>0</v>
      </c>
    </row>
    <row r="15" spans="1:9">
      <c r="A15" s="161" t="s">
        <v>398</v>
      </c>
      <c r="B15" s="162" t="s">
        <v>601</v>
      </c>
      <c r="C15" s="196">
        <v>0</v>
      </c>
      <c r="D15" s="196">
        <v>0</v>
      </c>
      <c r="E15" s="196">
        <v>0</v>
      </c>
      <c r="F15" s="196">
        <v>0</v>
      </c>
      <c r="G15" s="196">
        <v>0</v>
      </c>
      <c r="H15" s="196">
        <v>0</v>
      </c>
      <c r="I15" s="196">
        <v>0</v>
      </c>
    </row>
    <row r="16" spans="1:9" ht="25.5">
      <c r="A16" s="161" t="s">
        <v>399</v>
      </c>
      <c r="B16" s="162" t="s">
        <v>602</v>
      </c>
      <c r="C16" s="196">
        <v>67000</v>
      </c>
      <c r="D16" s="196">
        <v>67000</v>
      </c>
      <c r="E16" s="196">
        <v>0</v>
      </c>
      <c r="F16" s="196">
        <v>51368</v>
      </c>
      <c r="G16" s="196">
        <v>0</v>
      </c>
      <c r="H16" s="196">
        <v>0</v>
      </c>
      <c r="I16" s="196">
        <v>51368</v>
      </c>
    </row>
    <row r="17" spans="1:9">
      <c r="A17" s="161" t="s">
        <v>400</v>
      </c>
      <c r="B17" s="162" t="s">
        <v>603</v>
      </c>
      <c r="C17" s="196">
        <v>0</v>
      </c>
      <c r="D17" s="196">
        <v>0</v>
      </c>
      <c r="E17" s="196">
        <v>0</v>
      </c>
      <c r="F17" s="196">
        <v>0</v>
      </c>
      <c r="G17" s="196">
        <v>0</v>
      </c>
      <c r="H17" s="196">
        <v>0</v>
      </c>
      <c r="I17" s="196">
        <v>26868</v>
      </c>
    </row>
    <row r="18" spans="1:9" ht="25.5">
      <c r="A18" s="161" t="s">
        <v>401</v>
      </c>
      <c r="B18" s="162" t="s">
        <v>604</v>
      </c>
      <c r="C18" s="196">
        <v>115923000</v>
      </c>
      <c r="D18" s="196">
        <v>125441211</v>
      </c>
      <c r="E18" s="196">
        <v>45813878</v>
      </c>
      <c r="F18" s="196">
        <v>64519913</v>
      </c>
      <c r="G18" s="196">
        <v>318954000</v>
      </c>
      <c r="H18" s="196">
        <v>0</v>
      </c>
      <c r="I18" s="196">
        <v>64519913</v>
      </c>
    </row>
    <row r="19" spans="1:9">
      <c r="A19" s="161" t="s">
        <v>402</v>
      </c>
      <c r="B19" s="162" t="s">
        <v>605</v>
      </c>
      <c r="C19" s="196">
        <v>0</v>
      </c>
      <c r="D19" s="196">
        <v>0</v>
      </c>
      <c r="E19" s="196">
        <v>0</v>
      </c>
      <c r="F19" s="196">
        <v>0</v>
      </c>
      <c r="G19" s="196">
        <v>0</v>
      </c>
      <c r="H19" s="196">
        <v>0</v>
      </c>
      <c r="I19" s="196">
        <v>0</v>
      </c>
    </row>
    <row r="20" spans="1:9" ht="25.5">
      <c r="A20" s="161" t="s">
        <v>403</v>
      </c>
      <c r="B20" s="162" t="s">
        <v>606</v>
      </c>
      <c r="C20" s="196">
        <v>1752000</v>
      </c>
      <c r="D20" s="196">
        <v>1752000</v>
      </c>
      <c r="E20" s="196">
        <v>0</v>
      </c>
      <c r="F20" s="196">
        <v>887200</v>
      </c>
      <c r="G20" s="196">
        <v>0</v>
      </c>
      <c r="H20" s="196">
        <v>0</v>
      </c>
      <c r="I20" s="196">
        <v>887200</v>
      </c>
    </row>
    <row r="21" spans="1:9">
      <c r="A21" s="161" t="s">
        <v>404</v>
      </c>
      <c r="B21" s="162" t="s">
        <v>607</v>
      </c>
      <c r="C21" s="196">
        <v>150000</v>
      </c>
      <c r="D21" s="196">
        <v>150000</v>
      </c>
      <c r="E21" s="196">
        <v>0</v>
      </c>
      <c r="F21" s="196">
        <v>9650</v>
      </c>
      <c r="G21" s="196">
        <v>0</v>
      </c>
      <c r="H21" s="196">
        <v>0</v>
      </c>
      <c r="I21" s="196">
        <v>9650</v>
      </c>
    </row>
    <row r="22" spans="1:9">
      <c r="A22" s="161" t="s">
        <v>405</v>
      </c>
      <c r="B22" s="162" t="s">
        <v>608</v>
      </c>
      <c r="C22" s="196">
        <v>1902000</v>
      </c>
      <c r="D22" s="196">
        <v>1902000</v>
      </c>
      <c r="E22" s="196">
        <v>0</v>
      </c>
      <c r="F22" s="196">
        <v>896850</v>
      </c>
      <c r="G22" s="196">
        <v>0</v>
      </c>
      <c r="H22" s="196">
        <v>0</v>
      </c>
      <c r="I22" s="196">
        <v>896850</v>
      </c>
    </row>
    <row r="23" spans="1:9">
      <c r="A23" s="164" t="s">
        <v>406</v>
      </c>
      <c r="B23" s="165" t="s">
        <v>609</v>
      </c>
      <c r="C23" s="197">
        <v>117825000</v>
      </c>
      <c r="D23" s="197">
        <v>127343211</v>
      </c>
      <c r="E23" s="197">
        <v>45813878</v>
      </c>
      <c r="F23" s="197">
        <v>65416763</v>
      </c>
      <c r="G23" s="197">
        <v>318954000</v>
      </c>
      <c r="H23" s="197">
        <v>0</v>
      </c>
      <c r="I23" s="197">
        <v>65416763</v>
      </c>
    </row>
    <row r="24" spans="1:9" ht="25.5">
      <c r="A24" s="164" t="s">
        <v>407</v>
      </c>
      <c r="B24" s="165" t="s">
        <v>610</v>
      </c>
      <c r="C24" s="197">
        <v>29673000</v>
      </c>
      <c r="D24" s="197">
        <v>31830807</v>
      </c>
      <c r="E24" s="197">
        <v>7064063</v>
      </c>
      <c r="F24" s="197">
        <v>16336403</v>
      </c>
      <c r="G24" s="197">
        <v>70169880</v>
      </c>
      <c r="H24" s="197">
        <v>0</v>
      </c>
      <c r="I24" s="197">
        <v>16336403</v>
      </c>
    </row>
    <row r="25" spans="1:9">
      <c r="A25" s="161" t="s">
        <v>408</v>
      </c>
      <c r="B25" s="162" t="s">
        <v>611</v>
      </c>
      <c r="C25" s="196">
        <v>0</v>
      </c>
      <c r="D25" s="196">
        <v>0</v>
      </c>
      <c r="E25" s="196">
        <v>0</v>
      </c>
      <c r="F25" s="196">
        <v>0</v>
      </c>
      <c r="G25" s="196">
        <v>0</v>
      </c>
      <c r="H25" s="196">
        <v>0</v>
      </c>
      <c r="I25" s="196">
        <v>14070790</v>
      </c>
    </row>
    <row r="26" spans="1:9">
      <c r="A26" s="161" t="s">
        <v>409</v>
      </c>
      <c r="B26" s="162" t="s">
        <v>612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1372000</v>
      </c>
    </row>
    <row r="27" spans="1:9">
      <c r="A27" s="161" t="s">
        <v>410</v>
      </c>
      <c r="B27" s="162" t="s">
        <v>613</v>
      </c>
      <c r="C27" s="196">
        <v>0</v>
      </c>
      <c r="D27" s="196">
        <v>0</v>
      </c>
      <c r="E27" s="196">
        <v>0</v>
      </c>
      <c r="F27" s="196">
        <v>0</v>
      </c>
      <c r="G27" s="196">
        <v>0</v>
      </c>
      <c r="H27" s="196">
        <v>0</v>
      </c>
      <c r="I27" s="196">
        <v>0</v>
      </c>
    </row>
    <row r="28" spans="1:9">
      <c r="A28" s="161" t="s">
        <v>411</v>
      </c>
      <c r="B28" s="162" t="s">
        <v>614</v>
      </c>
      <c r="C28" s="196">
        <v>0</v>
      </c>
      <c r="D28" s="196">
        <v>0</v>
      </c>
      <c r="E28" s="196">
        <v>0</v>
      </c>
      <c r="F28" s="196">
        <v>0</v>
      </c>
      <c r="G28" s="196">
        <v>0</v>
      </c>
      <c r="H28" s="196">
        <v>0</v>
      </c>
      <c r="I28" s="196">
        <v>307942</v>
      </c>
    </row>
    <row r="29" spans="1:9">
      <c r="A29" s="161" t="s">
        <v>412</v>
      </c>
      <c r="B29" s="162" t="s">
        <v>615</v>
      </c>
      <c r="C29" s="196">
        <v>0</v>
      </c>
      <c r="D29" s="196">
        <v>0</v>
      </c>
      <c r="E29" s="196">
        <v>0</v>
      </c>
      <c r="F29" s="196">
        <v>0</v>
      </c>
      <c r="G29" s="196">
        <v>0</v>
      </c>
      <c r="H29" s="196">
        <v>0</v>
      </c>
      <c r="I29" s="196">
        <v>273406</v>
      </c>
    </row>
    <row r="30" spans="1:9" ht="38.25">
      <c r="A30" s="161" t="s">
        <v>413</v>
      </c>
      <c r="B30" s="162" t="s">
        <v>616</v>
      </c>
      <c r="C30" s="196">
        <v>0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</row>
    <row r="31" spans="1:9" ht="25.5">
      <c r="A31" s="161" t="s">
        <v>414</v>
      </c>
      <c r="B31" s="162" t="s">
        <v>617</v>
      </c>
      <c r="C31" s="196">
        <v>0</v>
      </c>
      <c r="D31" s="196">
        <v>0</v>
      </c>
      <c r="E31" s="196">
        <v>0</v>
      </c>
      <c r="F31" s="196">
        <v>0</v>
      </c>
      <c r="G31" s="196">
        <v>0</v>
      </c>
      <c r="H31" s="196">
        <v>0</v>
      </c>
      <c r="I31" s="196">
        <v>312265</v>
      </c>
    </row>
    <row r="32" spans="1:9">
      <c r="A32" s="161" t="s">
        <v>415</v>
      </c>
      <c r="B32" s="162" t="s">
        <v>618</v>
      </c>
      <c r="C32" s="196">
        <v>917000</v>
      </c>
      <c r="D32" s="196">
        <v>917000</v>
      </c>
      <c r="E32" s="196">
        <v>0</v>
      </c>
      <c r="F32" s="196">
        <v>503008</v>
      </c>
      <c r="G32" s="196">
        <v>0</v>
      </c>
      <c r="H32" s="196">
        <v>0</v>
      </c>
      <c r="I32" s="196">
        <v>503008</v>
      </c>
    </row>
    <row r="33" spans="1:9">
      <c r="A33" s="161" t="s">
        <v>416</v>
      </c>
      <c r="B33" s="162" t="s">
        <v>619</v>
      </c>
      <c r="C33" s="196">
        <v>4404000</v>
      </c>
      <c r="D33" s="196">
        <v>4404000</v>
      </c>
      <c r="E33" s="196">
        <v>0</v>
      </c>
      <c r="F33" s="196">
        <v>2682276</v>
      </c>
      <c r="G33" s="196">
        <v>0</v>
      </c>
      <c r="H33" s="196">
        <v>0</v>
      </c>
      <c r="I33" s="196">
        <v>2482928</v>
      </c>
    </row>
    <row r="34" spans="1:9">
      <c r="A34" s="161" t="s">
        <v>417</v>
      </c>
      <c r="B34" s="162" t="s">
        <v>620</v>
      </c>
      <c r="C34" s="196">
        <v>0</v>
      </c>
      <c r="D34" s="196">
        <v>0</v>
      </c>
      <c r="E34" s="196">
        <v>0</v>
      </c>
      <c r="F34" s="196">
        <v>0</v>
      </c>
      <c r="G34" s="196">
        <v>0</v>
      </c>
      <c r="H34" s="196">
        <v>0</v>
      </c>
      <c r="I34" s="196">
        <v>0</v>
      </c>
    </row>
    <row r="35" spans="1:9">
      <c r="A35" s="161" t="s">
        <v>418</v>
      </c>
      <c r="B35" s="162" t="s">
        <v>621</v>
      </c>
      <c r="C35" s="196">
        <v>5321000</v>
      </c>
      <c r="D35" s="196">
        <v>5321000</v>
      </c>
      <c r="E35" s="196">
        <v>0</v>
      </c>
      <c r="F35" s="196">
        <v>3185284</v>
      </c>
      <c r="G35" s="196">
        <v>0</v>
      </c>
      <c r="H35" s="196">
        <v>0</v>
      </c>
      <c r="I35" s="196">
        <v>2985936</v>
      </c>
    </row>
    <row r="36" spans="1:9">
      <c r="A36" s="161" t="s">
        <v>419</v>
      </c>
      <c r="B36" s="162" t="s">
        <v>622</v>
      </c>
      <c r="C36" s="196">
        <v>915000</v>
      </c>
      <c r="D36" s="196">
        <v>915000</v>
      </c>
      <c r="E36" s="196">
        <v>0</v>
      </c>
      <c r="F36" s="196">
        <v>578424</v>
      </c>
      <c r="G36" s="196">
        <v>0</v>
      </c>
      <c r="H36" s="196">
        <v>0</v>
      </c>
      <c r="I36" s="196">
        <v>578424</v>
      </c>
    </row>
    <row r="37" spans="1:9">
      <c r="A37" s="161" t="s">
        <v>420</v>
      </c>
      <c r="B37" s="162" t="s">
        <v>623</v>
      </c>
      <c r="C37" s="196">
        <v>1073000</v>
      </c>
      <c r="D37" s="196">
        <v>1073000</v>
      </c>
      <c r="E37" s="196">
        <v>0</v>
      </c>
      <c r="F37" s="196">
        <v>424627</v>
      </c>
      <c r="G37" s="196">
        <v>0</v>
      </c>
      <c r="H37" s="196">
        <v>0</v>
      </c>
      <c r="I37" s="196">
        <v>424627</v>
      </c>
    </row>
    <row r="38" spans="1:9">
      <c r="A38" s="161" t="s">
        <v>421</v>
      </c>
      <c r="B38" s="162" t="s">
        <v>624</v>
      </c>
      <c r="C38" s="196">
        <v>1988000</v>
      </c>
      <c r="D38" s="196">
        <v>1988000</v>
      </c>
      <c r="E38" s="196">
        <v>0</v>
      </c>
      <c r="F38" s="196">
        <v>1003051</v>
      </c>
      <c r="G38" s="196">
        <v>0</v>
      </c>
      <c r="H38" s="196">
        <v>0</v>
      </c>
      <c r="I38" s="196">
        <v>1003051</v>
      </c>
    </row>
    <row r="39" spans="1:9">
      <c r="A39" s="161" t="s">
        <v>422</v>
      </c>
      <c r="B39" s="162" t="s">
        <v>625</v>
      </c>
      <c r="C39" s="196">
        <v>3579000</v>
      </c>
      <c r="D39" s="196">
        <v>3579000</v>
      </c>
      <c r="E39" s="196">
        <v>2217803</v>
      </c>
      <c r="F39" s="196">
        <v>1361195</v>
      </c>
      <c r="G39" s="196">
        <v>10737000</v>
      </c>
      <c r="H39" s="196">
        <v>0</v>
      </c>
      <c r="I39" s="196">
        <v>1361195</v>
      </c>
    </row>
    <row r="40" spans="1:9">
      <c r="A40" s="161" t="s">
        <v>423</v>
      </c>
      <c r="B40" s="162" t="s">
        <v>626</v>
      </c>
      <c r="C40" s="196">
        <v>17164000</v>
      </c>
      <c r="D40" s="196">
        <v>17164000</v>
      </c>
      <c r="E40" s="196">
        <v>0</v>
      </c>
      <c r="F40" s="196">
        <v>9089006</v>
      </c>
      <c r="G40" s="196">
        <v>0</v>
      </c>
      <c r="H40" s="196">
        <v>0</v>
      </c>
      <c r="I40" s="196">
        <v>9089006</v>
      </c>
    </row>
    <row r="41" spans="1:9">
      <c r="A41" s="161" t="s">
        <v>424</v>
      </c>
      <c r="B41" s="162" t="s">
        <v>627</v>
      </c>
      <c r="C41" s="196">
        <v>235000</v>
      </c>
      <c r="D41" s="196">
        <v>235000</v>
      </c>
      <c r="E41" s="196">
        <v>0</v>
      </c>
      <c r="F41" s="196">
        <v>44946</v>
      </c>
      <c r="G41" s="196">
        <v>0</v>
      </c>
      <c r="H41" s="196">
        <v>0</v>
      </c>
      <c r="I41" s="196">
        <v>44946</v>
      </c>
    </row>
    <row r="42" spans="1:9" ht="38.25">
      <c r="A42" s="161" t="s">
        <v>425</v>
      </c>
      <c r="B42" s="162" t="s">
        <v>628</v>
      </c>
      <c r="C42" s="196">
        <v>0</v>
      </c>
      <c r="D42" s="196">
        <v>0</v>
      </c>
      <c r="E42" s="196">
        <v>0</v>
      </c>
      <c r="F42" s="196">
        <v>0</v>
      </c>
      <c r="G42" s="196">
        <v>0</v>
      </c>
      <c r="H42" s="196">
        <v>0</v>
      </c>
      <c r="I42" s="196">
        <v>0</v>
      </c>
    </row>
    <row r="43" spans="1:9">
      <c r="A43" s="161" t="s">
        <v>426</v>
      </c>
      <c r="B43" s="162" t="s">
        <v>629</v>
      </c>
      <c r="C43" s="196">
        <v>2236000</v>
      </c>
      <c r="D43" s="196">
        <v>2236000</v>
      </c>
      <c r="E43" s="196">
        <v>0</v>
      </c>
      <c r="F43" s="196">
        <v>783442</v>
      </c>
      <c r="G43" s="196">
        <v>0</v>
      </c>
      <c r="H43" s="196">
        <v>0</v>
      </c>
      <c r="I43" s="196">
        <v>750542</v>
      </c>
    </row>
    <row r="44" spans="1:9">
      <c r="A44" s="161" t="s">
        <v>427</v>
      </c>
      <c r="B44" s="162" t="s">
        <v>630</v>
      </c>
      <c r="C44" s="196">
        <v>84000</v>
      </c>
      <c r="D44" s="196">
        <v>84000</v>
      </c>
      <c r="E44" s="196">
        <v>0</v>
      </c>
      <c r="F44" s="196">
        <v>26304</v>
      </c>
      <c r="G44" s="196">
        <v>0</v>
      </c>
      <c r="H44" s="196">
        <v>0</v>
      </c>
      <c r="I44" s="196">
        <v>26304</v>
      </c>
    </row>
    <row r="45" spans="1:9">
      <c r="A45" s="161" t="s">
        <v>428</v>
      </c>
      <c r="B45" s="162" t="s">
        <v>631</v>
      </c>
      <c r="C45" s="196">
        <v>0</v>
      </c>
      <c r="D45" s="196">
        <v>0</v>
      </c>
      <c r="E45" s="196">
        <v>0</v>
      </c>
      <c r="F45" s="196">
        <v>0</v>
      </c>
      <c r="G45" s="196">
        <v>0</v>
      </c>
      <c r="H45" s="196">
        <v>0</v>
      </c>
      <c r="I45" s="196">
        <v>0</v>
      </c>
    </row>
    <row r="46" spans="1:9">
      <c r="A46" s="161" t="s">
        <v>429</v>
      </c>
      <c r="B46" s="162" t="s">
        <v>632</v>
      </c>
      <c r="C46" s="196">
        <v>7721543</v>
      </c>
      <c r="D46" s="196">
        <v>7721543</v>
      </c>
      <c r="E46" s="196">
        <v>0</v>
      </c>
      <c r="F46" s="196">
        <v>1354222</v>
      </c>
      <c r="G46" s="196">
        <v>0</v>
      </c>
      <c r="H46" s="196">
        <v>0</v>
      </c>
      <c r="I46" s="196">
        <v>1354222</v>
      </c>
    </row>
    <row r="47" spans="1:9">
      <c r="A47" s="161" t="s">
        <v>430</v>
      </c>
      <c r="B47" s="162" t="s">
        <v>633</v>
      </c>
      <c r="C47" s="196">
        <v>1779430</v>
      </c>
      <c r="D47" s="196">
        <v>1779430</v>
      </c>
      <c r="E47" s="196">
        <v>0</v>
      </c>
      <c r="F47" s="196">
        <v>1049023</v>
      </c>
      <c r="G47" s="196">
        <v>0</v>
      </c>
      <c r="H47" s="196">
        <v>0</v>
      </c>
      <c r="I47" s="196">
        <v>1049023</v>
      </c>
    </row>
    <row r="48" spans="1:9">
      <c r="A48" s="161" t="s">
        <v>431</v>
      </c>
      <c r="B48" s="162" t="s">
        <v>634</v>
      </c>
      <c r="C48" s="196">
        <v>0</v>
      </c>
      <c r="D48" s="196">
        <v>0</v>
      </c>
      <c r="E48" s="196">
        <v>0</v>
      </c>
      <c r="F48" s="196">
        <v>0</v>
      </c>
      <c r="G48" s="196">
        <v>0</v>
      </c>
      <c r="H48" s="196">
        <v>0</v>
      </c>
      <c r="I48" s="196">
        <v>269966</v>
      </c>
    </row>
    <row r="49" spans="1:9" ht="25.5">
      <c r="A49" s="161" t="s">
        <v>432</v>
      </c>
      <c r="B49" s="162" t="s">
        <v>635</v>
      </c>
      <c r="C49" s="196">
        <v>32798973</v>
      </c>
      <c r="D49" s="196">
        <v>32798973</v>
      </c>
      <c r="E49" s="196">
        <v>2217803</v>
      </c>
      <c r="F49" s="196">
        <v>13708138</v>
      </c>
      <c r="G49" s="196">
        <v>10737000</v>
      </c>
      <c r="H49" s="196">
        <v>0</v>
      </c>
      <c r="I49" s="196">
        <v>13675238</v>
      </c>
    </row>
    <row r="50" spans="1:9">
      <c r="A50" s="161" t="s">
        <v>433</v>
      </c>
      <c r="B50" s="162" t="s">
        <v>636</v>
      </c>
      <c r="C50" s="196">
        <v>1770000</v>
      </c>
      <c r="D50" s="196">
        <v>1770000</v>
      </c>
      <c r="E50" s="196">
        <v>0</v>
      </c>
      <c r="F50" s="196">
        <v>643014</v>
      </c>
      <c r="G50" s="196">
        <v>0</v>
      </c>
      <c r="H50" s="196">
        <v>0</v>
      </c>
      <c r="I50" s="196">
        <v>643014</v>
      </c>
    </row>
    <row r="51" spans="1:9">
      <c r="A51" s="161" t="s">
        <v>434</v>
      </c>
      <c r="B51" s="162" t="s">
        <v>637</v>
      </c>
      <c r="C51" s="196">
        <v>2787567</v>
      </c>
      <c r="D51" s="196">
        <v>2787567</v>
      </c>
      <c r="E51" s="196">
        <v>0</v>
      </c>
      <c r="F51" s="196">
        <v>1316720</v>
      </c>
      <c r="G51" s="196">
        <v>0</v>
      </c>
      <c r="H51" s="196">
        <v>0</v>
      </c>
      <c r="I51" s="196">
        <v>1301720</v>
      </c>
    </row>
    <row r="52" spans="1:9" ht="25.5">
      <c r="A52" s="161" t="s">
        <v>435</v>
      </c>
      <c r="B52" s="162" t="s">
        <v>638</v>
      </c>
      <c r="C52" s="196">
        <v>4557567</v>
      </c>
      <c r="D52" s="196">
        <v>4557567</v>
      </c>
      <c r="E52" s="196">
        <v>0</v>
      </c>
      <c r="F52" s="196">
        <v>1959734</v>
      </c>
      <c r="G52" s="196">
        <v>0</v>
      </c>
      <c r="H52" s="196">
        <v>0</v>
      </c>
      <c r="I52" s="196">
        <v>1944734</v>
      </c>
    </row>
    <row r="53" spans="1:9" ht="25.5">
      <c r="A53" s="161" t="s">
        <v>436</v>
      </c>
      <c r="B53" s="162" t="s">
        <v>639</v>
      </c>
      <c r="C53" s="196">
        <v>9944460</v>
      </c>
      <c r="D53" s="196">
        <v>9944460</v>
      </c>
      <c r="E53" s="196">
        <v>598809</v>
      </c>
      <c r="F53" s="196">
        <v>4277078</v>
      </c>
      <c r="G53" s="196">
        <v>2898990</v>
      </c>
      <c r="H53" s="196">
        <v>0</v>
      </c>
      <c r="I53" s="196">
        <v>4215154</v>
      </c>
    </row>
    <row r="54" spans="1:9">
      <c r="A54" s="161" t="s">
        <v>437</v>
      </c>
      <c r="B54" s="162" t="s">
        <v>640</v>
      </c>
      <c r="C54" s="196">
        <v>0</v>
      </c>
      <c r="D54" s="196">
        <v>0</v>
      </c>
      <c r="E54" s="196">
        <v>0</v>
      </c>
      <c r="F54" s="196">
        <v>0</v>
      </c>
      <c r="G54" s="196">
        <v>0</v>
      </c>
      <c r="H54" s="196">
        <v>0</v>
      </c>
      <c r="I54" s="196">
        <v>0</v>
      </c>
    </row>
    <row r="55" spans="1:9">
      <c r="A55" s="161" t="s">
        <v>438</v>
      </c>
      <c r="B55" s="162" t="s">
        <v>641</v>
      </c>
      <c r="C55" s="196">
        <v>0</v>
      </c>
      <c r="D55" s="196">
        <v>0</v>
      </c>
      <c r="E55" s="196">
        <v>0</v>
      </c>
      <c r="F55" s="196">
        <v>0</v>
      </c>
      <c r="G55" s="196">
        <v>0</v>
      </c>
      <c r="H55" s="196">
        <v>0</v>
      </c>
      <c r="I55" s="196">
        <v>0</v>
      </c>
    </row>
    <row r="56" spans="1:9">
      <c r="A56" s="161" t="s">
        <v>439</v>
      </c>
      <c r="B56" s="162" t="s">
        <v>642</v>
      </c>
      <c r="C56" s="196">
        <v>0</v>
      </c>
      <c r="D56" s="196">
        <v>0</v>
      </c>
      <c r="E56" s="196">
        <v>0</v>
      </c>
      <c r="F56" s="196">
        <v>0</v>
      </c>
      <c r="G56" s="196">
        <v>0</v>
      </c>
      <c r="H56" s="196">
        <v>0</v>
      </c>
      <c r="I56" s="196">
        <v>0</v>
      </c>
    </row>
    <row r="57" spans="1:9">
      <c r="A57" s="161" t="s">
        <v>440</v>
      </c>
      <c r="B57" s="162" t="s">
        <v>643</v>
      </c>
      <c r="C57" s="196">
        <v>0</v>
      </c>
      <c r="D57" s="196">
        <v>0</v>
      </c>
      <c r="E57" s="196">
        <v>0</v>
      </c>
      <c r="F57" s="196">
        <v>0</v>
      </c>
      <c r="G57" s="196">
        <v>0</v>
      </c>
      <c r="H57" s="196">
        <v>0</v>
      </c>
      <c r="I57" s="196">
        <v>0</v>
      </c>
    </row>
    <row r="58" spans="1:9" ht="25.5">
      <c r="A58" s="161" t="s">
        <v>441</v>
      </c>
      <c r="B58" s="162" t="s">
        <v>644</v>
      </c>
      <c r="C58" s="196">
        <v>0</v>
      </c>
      <c r="D58" s="196">
        <v>0</v>
      </c>
      <c r="E58" s="196">
        <v>0</v>
      </c>
      <c r="F58" s="196">
        <v>0</v>
      </c>
      <c r="G58" s="196">
        <v>0</v>
      </c>
      <c r="H58" s="196">
        <v>0</v>
      </c>
      <c r="I58" s="196">
        <v>0</v>
      </c>
    </row>
    <row r="59" spans="1:9" ht="25.5">
      <c r="A59" s="161" t="s">
        <v>442</v>
      </c>
      <c r="B59" s="162" t="s">
        <v>645</v>
      </c>
      <c r="C59" s="196">
        <v>0</v>
      </c>
      <c r="D59" s="196">
        <v>0</v>
      </c>
      <c r="E59" s="196">
        <v>0</v>
      </c>
      <c r="F59" s="196">
        <v>0</v>
      </c>
      <c r="G59" s="196">
        <v>0</v>
      </c>
      <c r="H59" s="196">
        <v>0</v>
      </c>
      <c r="I59" s="196">
        <v>0</v>
      </c>
    </row>
    <row r="60" spans="1:9" ht="25.5">
      <c r="A60" s="161" t="s">
        <v>443</v>
      </c>
      <c r="B60" s="162" t="s">
        <v>646</v>
      </c>
      <c r="C60" s="196">
        <v>0</v>
      </c>
      <c r="D60" s="196">
        <v>0</v>
      </c>
      <c r="E60" s="196">
        <v>0</v>
      </c>
      <c r="F60" s="196">
        <v>0</v>
      </c>
      <c r="G60" s="196">
        <v>0</v>
      </c>
      <c r="H60" s="196">
        <v>0</v>
      </c>
      <c r="I60" s="196">
        <v>0</v>
      </c>
    </row>
    <row r="61" spans="1:9" ht="25.5">
      <c r="A61" s="161" t="s">
        <v>444</v>
      </c>
      <c r="B61" s="162" t="s">
        <v>647</v>
      </c>
      <c r="C61" s="196">
        <v>0</v>
      </c>
      <c r="D61" s="196">
        <v>0</v>
      </c>
      <c r="E61" s="196">
        <v>0</v>
      </c>
      <c r="F61" s="196">
        <v>0</v>
      </c>
      <c r="G61" s="196">
        <v>0</v>
      </c>
      <c r="H61" s="196">
        <v>0</v>
      </c>
      <c r="I61" s="196">
        <v>0</v>
      </c>
    </row>
    <row r="62" spans="1:9">
      <c r="A62" s="161" t="s">
        <v>445</v>
      </c>
      <c r="B62" s="162" t="s">
        <v>648</v>
      </c>
      <c r="C62" s="196">
        <v>225000</v>
      </c>
      <c r="D62" s="196">
        <v>225000</v>
      </c>
      <c r="E62" s="196">
        <v>0</v>
      </c>
      <c r="F62" s="196">
        <v>43629</v>
      </c>
      <c r="G62" s="196">
        <v>0</v>
      </c>
      <c r="H62" s="196">
        <v>0</v>
      </c>
      <c r="I62" s="196">
        <v>43629</v>
      </c>
    </row>
    <row r="63" spans="1:9" ht="25.5">
      <c r="A63" s="161" t="s">
        <v>446</v>
      </c>
      <c r="B63" s="162" t="s">
        <v>649</v>
      </c>
      <c r="C63" s="196">
        <v>10169460</v>
      </c>
      <c r="D63" s="196">
        <v>10169460</v>
      </c>
      <c r="E63" s="196">
        <v>598809</v>
      </c>
      <c r="F63" s="196">
        <v>4320707</v>
      </c>
      <c r="G63" s="196">
        <v>2898990</v>
      </c>
      <c r="H63" s="196">
        <v>0</v>
      </c>
      <c r="I63" s="196">
        <v>4258783</v>
      </c>
    </row>
    <row r="64" spans="1:9">
      <c r="A64" s="164" t="s">
        <v>447</v>
      </c>
      <c r="B64" s="165" t="s">
        <v>650</v>
      </c>
      <c r="C64" s="197">
        <v>54835000</v>
      </c>
      <c r="D64" s="197">
        <v>54835000</v>
      </c>
      <c r="E64" s="197">
        <v>2816612</v>
      </c>
      <c r="F64" s="197">
        <v>24176914</v>
      </c>
      <c r="G64" s="197">
        <v>13635990</v>
      </c>
      <c r="H64" s="197">
        <v>0</v>
      </c>
      <c r="I64" s="197">
        <v>23867742</v>
      </c>
    </row>
    <row r="65" spans="1:9">
      <c r="A65" s="161" t="s">
        <v>448</v>
      </c>
      <c r="B65" s="162" t="s">
        <v>651</v>
      </c>
      <c r="C65" s="196">
        <v>0</v>
      </c>
      <c r="D65" s="196">
        <v>0</v>
      </c>
      <c r="E65" s="196">
        <v>0</v>
      </c>
      <c r="F65" s="196">
        <v>0</v>
      </c>
      <c r="G65" s="196">
        <v>0</v>
      </c>
      <c r="H65" s="196">
        <v>0</v>
      </c>
      <c r="I65" s="196">
        <v>0</v>
      </c>
    </row>
    <row r="66" spans="1:9">
      <c r="A66" s="161" t="s">
        <v>449</v>
      </c>
      <c r="B66" s="162" t="s">
        <v>652</v>
      </c>
      <c r="C66" s="196">
        <v>0</v>
      </c>
      <c r="D66" s="196">
        <v>0</v>
      </c>
      <c r="E66" s="196">
        <v>0</v>
      </c>
      <c r="F66" s="196">
        <v>0</v>
      </c>
      <c r="G66" s="196">
        <v>0</v>
      </c>
      <c r="H66" s="196">
        <v>0</v>
      </c>
      <c r="I66" s="196">
        <v>0</v>
      </c>
    </row>
    <row r="67" spans="1:9">
      <c r="A67" s="161" t="s">
        <v>450</v>
      </c>
      <c r="B67" s="162" t="s">
        <v>653</v>
      </c>
      <c r="C67" s="196">
        <v>0</v>
      </c>
      <c r="D67" s="196">
        <v>0</v>
      </c>
      <c r="E67" s="196">
        <v>0</v>
      </c>
      <c r="F67" s="196">
        <v>0</v>
      </c>
      <c r="G67" s="196">
        <v>0</v>
      </c>
      <c r="H67" s="196">
        <v>0</v>
      </c>
      <c r="I67" s="196">
        <v>0</v>
      </c>
    </row>
    <row r="68" spans="1:9">
      <c r="A68" s="161" t="s">
        <v>451</v>
      </c>
      <c r="B68" s="162" t="s">
        <v>654</v>
      </c>
      <c r="C68" s="196">
        <v>0</v>
      </c>
      <c r="D68" s="196">
        <v>0</v>
      </c>
      <c r="E68" s="196">
        <v>0</v>
      </c>
      <c r="F68" s="196">
        <v>0</v>
      </c>
      <c r="G68" s="196">
        <v>0</v>
      </c>
      <c r="H68" s="196">
        <v>0</v>
      </c>
      <c r="I68" s="196">
        <v>0</v>
      </c>
    </row>
    <row r="69" spans="1:9">
      <c r="A69" s="161" t="s">
        <v>452</v>
      </c>
      <c r="B69" s="162" t="s">
        <v>655</v>
      </c>
      <c r="C69" s="196">
        <v>0</v>
      </c>
      <c r="D69" s="196">
        <v>0</v>
      </c>
      <c r="E69" s="196">
        <v>0</v>
      </c>
      <c r="F69" s="196">
        <v>0</v>
      </c>
      <c r="G69" s="196">
        <v>0</v>
      </c>
      <c r="H69" s="196">
        <v>0</v>
      </c>
      <c r="I69" s="196">
        <v>0</v>
      </c>
    </row>
    <row r="70" spans="1:9">
      <c r="A70" s="161" t="s">
        <v>453</v>
      </c>
      <c r="B70" s="162" t="s">
        <v>656</v>
      </c>
      <c r="C70" s="196">
        <v>0</v>
      </c>
      <c r="D70" s="196">
        <v>0</v>
      </c>
      <c r="E70" s="196">
        <v>0</v>
      </c>
      <c r="F70" s="196">
        <v>0</v>
      </c>
      <c r="G70" s="196">
        <v>0</v>
      </c>
      <c r="H70" s="196">
        <v>0</v>
      </c>
      <c r="I70" s="196">
        <v>0</v>
      </c>
    </row>
    <row r="71" spans="1:9" ht="25.5">
      <c r="A71" s="161" t="s">
        <v>454</v>
      </c>
      <c r="B71" s="162" t="s">
        <v>657</v>
      </c>
      <c r="C71" s="196">
        <v>0</v>
      </c>
      <c r="D71" s="196">
        <v>0</v>
      </c>
      <c r="E71" s="196">
        <v>0</v>
      </c>
      <c r="F71" s="196">
        <v>0</v>
      </c>
      <c r="G71" s="196">
        <v>0</v>
      </c>
      <c r="H71" s="196">
        <v>0</v>
      </c>
      <c r="I71" s="196">
        <v>0</v>
      </c>
    </row>
    <row r="72" spans="1:9">
      <c r="A72" s="161" t="s">
        <v>455</v>
      </c>
      <c r="B72" s="162" t="s">
        <v>658</v>
      </c>
      <c r="C72" s="196">
        <v>0</v>
      </c>
      <c r="D72" s="196">
        <v>0</v>
      </c>
      <c r="E72" s="196">
        <v>0</v>
      </c>
      <c r="F72" s="196">
        <v>0</v>
      </c>
      <c r="G72" s="196">
        <v>0</v>
      </c>
      <c r="H72" s="196">
        <v>0</v>
      </c>
      <c r="I72" s="196">
        <v>0</v>
      </c>
    </row>
    <row r="73" spans="1:9">
      <c r="A73" s="161" t="s">
        <v>456</v>
      </c>
      <c r="B73" s="162" t="s">
        <v>659</v>
      </c>
      <c r="C73" s="196">
        <v>0</v>
      </c>
      <c r="D73" s="196">
        <v>0</v>
      </c>
      <c r="E73" s="196">
        <v>0</v>
      </c>
      <c r="F73" s="196">
        <v>0</v>
      </c>
      <c r="G73" s="196">
        <v>0</v>
      </c>
      <c r="H73" s="196">
        <v>0</v>
      </c>
      <c r="I73" s="196">
        <v>0</v>
      </c>
    </row>
    <row r="74" spans="1:9">
      <c r="A74" s="161" t="s">
        <v>457</v>
      </c>
      <c r="B74" s="162" t="s">
        <v>660</v>
      </c>
      <c r="C74" s="196">
        <v>0</v>
      </c>
      <c r="D74" s="196">
        <v>0</v>
      </c>
      <c r="E74" s="196">
        <v>0</v>
      </c>
      <c r="F74" s="196">
        <v>0</v>
      </c>
      <c r="G74" s="196">
        <v>0</v>
      </c>
      <c r="H74" s="196">
        <v>0</v>
      </c>
      <c r="I74" s="196">
        <v>0</v>
      </c>
    </row>
    <row r="75" spans="1:9" ht="38.25">
      <c r="A75" s="161" t="s">
        <v>458</v>
      </c>
      <c r="B75" s="162" t="s">
        <v>661</v>
      </c>
      <c r="C75" s="196">
        <v>0</v>
      </c>
      <c r="D75" s="196">
        <v>0</v>
      </c>
      <c r="E75" s="196">
        <v>0</v>
      </c>
      <c r="F75" s="196">
        <v>0</v>
      </c>
      <c r="G75" s="196">
        <v>0</v>
      </c>
      <c r="H75" s="196">
        <v>0</v>
      </c>
      <c r="I75" s="196">
        <v>0</v>
      </c>
    </row>
    <row r="76" spans="1:9" ht="25.5">
      <c r="A76" s="161" t="s">
        <v>459</v>
      </c>
      <c r="B76" s="162" t="s">
        <v>662</v>
      </c>
      <c r="C76" s="196">
        <v>0</v>
      </c>
      <c r="D76" s="196">
        <v>0</v>
      </c>
      <c r="E76" s="196">
        <v>0</v>
      </c>
      <c r="F76" s="196">
        <v>0</v>
      </c>
      <c r="G76" s="196">
        <v>0</v>
      </c>
      <c r="H76" s="196">
        <v>0</v>
      </c>
      <c r="I76" s="196">
        <v>0</v>
      </c>
    </row>
    <row r="77" spans="1:9">
      <c r="A77" s="161" t="s">
        <v>460</v>
      </c>
      <c r="B77" s="162" t="s">
        <v>663</v>
      </c>
      <c r="C77" s="196">
        <v>0</v>
      </c>
      <c r="D77" s="196">
        <v>0</v>
      </c>
      <c r="E77" s="196">
        <v>0</v>
      </c>
      <c r="F77" s="196">
        <v>0</v>
      </c>
      <c r="G77" s="196">
        <v>0</v>
      </c>
      <c r="H77" s="196">
        <v>0</v>
      </c>
      <c r="I77" s="196">
        <v>0</v>
      </c>
    </row>
    <row r="78" spans="1:9" ht="25.5">
      <c r="A78" s="161" t="s">
        <v>461</v>
      </c>
      <c r="B78" s="162" t="s">
        <v>664</v>
      </c>
      <c r="C78" s="196">
        <v>0</v>
      </c>
      <c r="D78" s="196">
        <v>0</v>
      </c>
      <c r="E78" s="196">
        <v>0</v>
      </c>
      <c r="F78" s="196">
        <v>0</v>
      </c>
      <c r="G78" s="196">
        <v>0</v>
      </c>
      <c r="H78" s="196">
        <v>0</v>
      </c>
      <c r="I78" s="196">
        <v>0</v>
      </c>
    </row>
    <row r="79" spans="1:9">
      <c r="A79" s="161" t="s">
        <v>462</v>
      </c>
      <c r="B79" s="162" t="s">
        <v>665</v>
      </c>
      <c r="C79" s="196">
        <v>0</v>
      </c>
      <c r="D79" s="196">
        <v>0</v>
      </c>
      <c r="E79" s="196">
        <v>0</v>
      </c>
      <c r="F79" s="196">
        <v>0</v>
      </c>
      <c r="G79" s="196">
        <v>0</v>
      </c>
      <c r="H79" s="196">
        <v>0</v>
      </c>
      <c r="I79" s="196">
        <v>0</v>
      </c>
    </row>
    <row r="80" spans="1:9" ht="25.5">
      <c r="A80" s="161" t="s">
        <v>463</v>
      </c>
      <c r="B80" s="162" t="s">
        <v>666</v>
      </c>
      <c r="C80" s="196">
        <v>0</v>
      </c>
      <c r="D80" s="196">
        <v>0</v>
      </c>
      <c r="E80" s="196">
        <v>0</v>
      </c>
      <c r="F80" s="196">
        <v>0</v>
      </c>
      <c r="G80" s="196">
        <v>0</v>
      </c>
      <c r="H80" s="196">
        <v>0</v>
      </c>
      <c r="I80" s="196">
        <v>0</v>
      </c>
    </row>
    <row r="81" spans="1:9" ht="25.5">
      <c r="A81" s="161" t="s">
        <v>464</v>
      </c>
      <c r="B81" s="162" t="s">
        <v>667</v>
      </c>
      <c r="C81" s="196">
        <v>0</v>
      </c>
      <c r="D81" s="196">
        <v>0</v>
      </c>
      <c r="E81" s="196">
        <v>0</v>
      </c>
      <c r="F81" s="196">
        <v>0</v>
      </c>
      <c r="G81" s="196">
        <v>0</v>
      </c>
      <c r="H81" s="196">
        <v>0</v>
      </c>
      <c r="I81" s="196">
        <v>0</v>
      </c>
    </row>
    <row r="82" spans="1:9" ht="25.5">
      <c r="A82" s="161" t="s">
        <v>465</v>
      </c>
      <c r="B82" s="162" t="s">
        <v>668</v>
      </c>
      <c r="C82" s="196">
        <v>0</v>
      </c>
      <c r="D82" s="196">
        <v>0</v>
      </c>
      <c r="E82" s="196">
        <v>0</v>
      </c>
      <c r="F82" s="196">
        <v>0</v>
      </c>
      <c r="G82" s="196">
        <v>0</v>
      </c>
      <c r="H82" s="196">
        <v>0</v>
      </c>
      <c r="I82" s="196">
        <v>0</v>
      </c>
    </row>
    <row r="83" spans="1:9" ht="25.5">
      <c r="A83" s="161" t="s">
        <v>466</v>
      </c>
      <c r="B83" s="162" t="s">
        <v>669</v>
      </c>
      <c r="C83" s="196">
        <v>0</v>
      </c>
      <c r="D83" s="196">
        <v>0</v>
      </c>
      <c r="E83" s="196">
        <v>0</v>
      </c>
      <c r="F83" s="196">
        <v>0</v>
      </c>
      <c r="G83" s="196">
        <v>0</v>
      </c>
      <c r="H83" s="196">
        <v>0</v>
      </c>
      <c r="I83" s="196">
        <v>0</v>
      </c>
    </row>
    <row r="84" spans="1:9">
      <c r="A84" s="161" t="s">
        <v>467</v>
      </c>
      <c r="B84" s="162" t="s">
        <v>670</v>
      </c>
      <c r="C84" s="196">
        <v>0</v>
      </c>
      <c r="D84" s="196">
        <v>0</v>
      </c>
      <c r="E84" s="196">
        <v>0</v>
      </c>
      <c r="F84" s="196">
        <v>0</v>
      </c>
      <c r="G84" s="196">
        <v>0</v>
      </c>
      <c r="H84" s="196">
        <v>0</v>
      </c>
      <c r="I84" s="196">
        <v>0</v>
      </c>
    </row>
    <row r="85" spans="1:9" ht="38.25">
      <c r="A85" s="161" t="s">
        <v>468</v>
      </c>
      <c r="B85" s="162" t="s">
        <v>671</v>
      </c>
      <c r="C85" s="196">
        <v>0</v>
      </c>
      <c r="D85" s="196">
        <v>0</v>
      </c>
      <c r="E85" s="196">
        <v>0</v>
      </c>
      <c r="F85" s="196">
        <v>0</v>
      </c>
      <c r="G85" s="196">
        <v>0</v>
      </c>
      <c r="H85" s="196">
        <v>0</v>
      </c>
      <c r="I85" s="196">
        <v>0</v>
      </c>
    </row>
    <row r="86" spans="1:9" ht="25.5">
      <c r="A86" s="161" t="s">
        <v>469</v>
      </c>
      <c r="B86" s="162" t="s">
        <v>672</v>
      </c>
      <c r="C86" s="196">
        <v>0</v>
      </c>
      <c r="D86" s="196">
        <v>0</v>
      </c>
      <c r="E86" s="196">
        <v>0</v>
      </c>
      <c r="F86" s="196">
        <v>0</v>
      </c>
      <c r="G86" s="196">
        <v>0</v>
      </c>
      <c r="H86" s="196">
        <v>0</v>
      </c>
      <c r="I86" s="196">
        <v>0</v>
      </c>
    </row>
    <row r="87" spans="1:9" ht="63.75">
      <c r="A87" s="161" t="s">
        <v>470</v>
      </c>
      <c r="B87" s="162" t="s">
        <v>673</v>
      </c>
      <c r="C87" s="196">
        <v>0</v>
      </c>
      <c r="D87" s="196">
        <v>0</v>
      </c>
      <c r="E87" s="196">
        <v>0</v>
      </c>
      <c r="F87" s="196">
        <v>0</v>
      </c>
      <c r="G87" s="196">
        <v>0</v>
      </c>
      <c r="H87" s="196">
        <v>0</v>
      </c>
      <c r="I87" s="196">
        <v>0</v>
      </c>
    </row>
    <row r="88" spans="1:9" ht="25.5">
      <c r="A88" s="161" t="s">
        <v>471</v>
      </c>
      <c r="B88" s="162" t="s">
        <v>674</v>
      </c>
      <c r="C88" s="196">
        <v>0</v>
      </c>
      <c r="D88" s="196">
        <v>0</v>
      </c>
      <c r="E88" s="196">
        <v>0</v>
      </c>
      <c r="F88" s="196">
        <v>0</v>
      </c>
      <c r="G88" s="196">
        <v>0</v>
      </c>
      <c r="H88" s="196">
        <v>0</v>
      </c>
      <c r="I88" s="196">
        <v>0</v>
      </c>
    </row>
    <row r="89" spans="1:9" ht="25.5">
      <c r="A89" s="161" t="s">
        <v>472</v>
      </c>
      <c r="B89" s="162" t="s">
        <v>675</v>
      </c>
      <c r="C89" s="196">
        <v>0</v>
      </c>
      <c r="D89" s="196">
        <v>0</v>
      </c>
      <c r="E89" s="196">
        <v>0</v>
      </c>
      <c r="F89" s="196">
        <v>0</v>
      </c>
      <c r="G89" s="196">
        <v>0</v>
      </c>
      <c r="H89" s="196">
        <v>0</v>
      </c>
      <c r="I89" s="196">
        <v>0</v>
      </c>
    </row>
    <row r="90" spans="1:9">
      <c r="A90" s="161" t="s">
        <v>473</v>
      </c>
      <c r="B90" s="162" t="s">
        <v>676</v>
      </c>
      <c r="C90" s="196">
        <v>0</v>
      </c>
      <c r="D90" s="196">
        <v>0</v>
      </c>
      <c r="E90" s="196">
        <v>0</v>
      </c>
      <c r="F90" s="196">
        <v>0</v>
      </c>
      <c r="G90" s="196">
        <v>0</v>
      </c>
      <c r="H90" s="196">
        <v>0</v>
      </c>
      <c r="I90" s="196">
        <v>0</v>
      </c>
    </row>
    <row r="91" spans="1:9">
      <c r="A91" s="161" t="s">
        <v>474</v>
      </c>
      <c r="B91" s="162" t="s">
        <v>677</v>
      </c>
      <c r="C91" s="196">
        <v>0</v>
      </c>
      <c r="D91" s="196">
        <v>0</v>
      </c>
      <c r="E91" s="196">
        <v>0</v>
      </c>
      <c r="F91" s="196">
        <v>0</v>
      </c>
      <c r="G91" s="196">
        <v>0</v>
      </c>
      <c r="H91" s="196">
        <v>0</v>
      </c>
      <c r="I91" s="196">
        <v>0</v>
      </c>
    </row>
    <row r="92" spans="1:9" ht="25.5">
      <c r="A92" s="161" t="s">
        <v>475</v>
      </c>
      <c r="B92" s="162" t="s">
        <v>678</v>
      </c>
      <c r="C92" s="196">
        <v>0</v>
      </c>
      <c r="D92" s="196">
        <v>0</v>
      </c>
      <c r="E92" s="196">
        <v>0</v>
      </c>
      <c r="F92" s="196">
        <v>0</v>
      </c>
      <c r="G92" s="196">
        <v>0</v>
      </c>
      <c r="H92" s="196">
        <v>0</v>
      </c>
      <c r="I92" s="196">
        <v>0</v>
      </c>
    </row>
    <row r="93" spans="1:9">
      <c r="A93" s="161" t="s">
        <v>476</v>
      </c>
      <c r="B93" s="162" t="s">
        <v>679</v>
      </c>
      <c r="C93" s="196">
        <v>0</v>
      </c>
      <c r="D93" s="196">
        <v>0</v>
      </c>
      <c r="E93" s="196">
        <v>0</v>
      </c>
      <c r="F93" s="196">
        <v>0</v>
      </c>
      <c r="G93" s="196">
        <v>0</v>
      </c>
      <c r="H93" s="196">
        <v>0</v>
      </c>
      <c r="I93" s="196">
        <v>0</v>
      </c>
    </row>
    <row r="94" spans="1:9" ht="25.5">
      <c r="A94" s="161" t="s">
        <v>477</v>
      </c>
      <c r="B94" s="162" t="s">
        <v>680</v>
      </c>
      <c r="C94" s="196">
        <v>0</v>
      </c>
      <c r="D94" s="196">
        <v>0</v>
      </c>
      <c r="E94" s="196">
        <v>0</v>
      </c>
      <c r="F94" s="196">
        <v>0</v>
      </c>
      <c r="G94" s="196">
        <v>0</v>
      </c>
      <c r="H94" s="196">
        <v>0</v>
      </c>
      <c r="I94" s="196">
        <v>0</v>
      </c>
    </row>
    <row r="95" spans="1:9">
      <c r="A95" s="161" t="s">
        <v>478</v>
      </c>
      <c r="B95" s="162" t="s">
        <v>681</v>
      </c>
      <c r="C95" s="196">
        <v>0</v>
      </c>
      <c r="D95" s="196">
        <v>0</v>
      </c>
      <c r="E95" s="196">
        <v>0</v>
      </c>
      <c r="F95" s="196">
        <v>0</v>
      </c>
      <c r="G95" s="196">
        <v>0</v>
      </c>
      <c r="H95" s="196">
        <v>0</v>
      </c>
      <c r="I95" s="196">
        <v>0</v>
      </c>
    </row>
    <row r="96" spans="1:9">
      <c r="A96" s="161" t="s">
        <v>479</v>
      </c>
      <c r="B96" s="162" t="s">
        <v>682</v>
      </c>
      <c r="C96" s="196">
        <v>0</v>
      </c>
      <c r="D96" s="196">
        <v>0</v>
      </c>
      <c r="E96" s="196">
        <v>0</v>
      </c>
      <c r="F96" s="196">
        <v>0</v>
      </c>
      <c r="G96" s="196">
        <v>0</v>
      </c>
      <c r="H96" s="196">
        <v>0</v>
      </c>
      <c r="I96" s="196">
        <v>0</v>
      </c>
    </row>
    <row r="97" spans="1:9" ht="25.5">
      <c r="A97" s="161" t="s">
        <v>480</v>
      </c>
      <c r="B97" s="162" t="s">
        <v>683</v>
      </c>
      <c r="C97" s="196">
        <v>0</v>
      </c>
      <c r="D97" s="196">
        <v>0</v>
      </c>
      <c r="E97" s="196">
        <v>0</v>
      </c>
      <c r="F97" s="196">
        <v>0</v>
      </c>
      <c r="G97" s="196">
        <v>0</v>
      </c>
      <c r="H97" s="196">
        <v>0</v>
      </c>
      <c r="I97" s="196">
        <v>0</v>
      </c>
    </row>
    <row r="98" spans="1:9">
      <c r="A98" s="161" t="s">
        <v>481</v>
      </c>
      <c r="B98" s="162" t="s">
        <v>684</v>
      </c>
      <c r="C98" s="196">
        <v>0</v>
      </c>
      <c r="D98" s="196">
        <v>0</v>
      </c>
      <c r="E98" s="196">
        <v>0</v>
      </c>
      <c r="F98" s="196">
        <v>0</v>
      </c>
      <c r="G98" s="196">
        <v>0</v>
      </c>
      <c r="H98" s="196">
        <v>0</v>
      </c>
      <c r="I98" s="196">
        <v>0</v>
      </c>
    </row>
    <row r="99" spans="1:9" ht="25.5">
      <c r="A99" s="161" t="s">
        <v>482</v>
      </c>
      <c r="B99" s="162" t="s">
        <v>685</v>
      </c>
      <c r="C99" s="196">
        <v>0</v>
      </c>
      <c r="D99" s="196">
        <v>0</v>
      </c>
      <c r="E99" s="196">
        <v>0</v>
      </c>
      <c r="F99" s="196">
        <v>0</v>
      </c>
      <c r="G99" s="196">
        <v>0</v>
      </c>
      <c r="H99" s="196">
        <v>0</v>
      </c>
      <c r="I99" s="196">
        <v>0</v>
      </c>
    </row>
    <row r="100" spans="1:9" ht="25.5">
      <c r="A100" s="161" t="s">
        <v>483</v>
      </c>
      <c r="B100" s="162" t="s">
        <v>686</v>
      </c>
      <c r="C100" s="196">
        <v>0</v>
      </c>
      <c r="D100" s="196">
        <v>0</v>
      </c>
      <c r="E100" s="196">
        <v>0</v>
      </c>
      <c r="F100" s="196">
        <v>0</v>
      </c>
      <c r="G100" s="196">
        <v>0</v>
      </c>
      <c r="H100" s="196">
        <v>0</v>
      </c>
      <c r="I100" s="196">
        <v>0</v>
      </c>
    </row>
    <row r="101" spans="1:9" ht="25.5">
      <c r="A101" s="161" t="s">
        <v>484</v>
      </c>
      <c r="B101" s="162" t="s">
        <v>687</v>
      </c>
      <c r="C101" s="196">
        <v>0</v>
      </c>
      <c r="D101" s="196">
        <v>0</v>
      </c>
      <c r="E101" s="196">
        <v>0</v>
      </c>
      <c r="F101" s="196">
        <v>0</v>
      </c>
      <c r="G101" s="196">
        <v>0</v>
      </c>
      <c r="H101" s="196">
        <v>0</v>
      </c>
      <c r="I101" s="196">
        <v>0</v>
      </c>
    </row>
    <row r="102" spans="1:9">
      <c r="A102" s="161" t="s">
        <v>485</v>
      </c>
      <c r="B102" s="162" t="s">
        <v>688</v>
      </c>
      <c r="C102" s="196">
        <v>0</v>
      </c>
      <c r="D102" s="196">
        <v>0</v>
      </c>
      <c r="E102" s="196">
        <v>0</v>
      </c>
      <c r="F102" s="196">
        <v>0</v>
      </c>
      <c r="G102" s="196">
        <v>0</v>
      </c>
      <c r="H102" s="196">
        <v>0</v>
      </c>
      <c r="I102" s="196">
        <v>0</v>
      </c>
    </row>
    <row r="103" spans="1:9">
      <c r="A103" s="161" t="s">
        <v>486</v>
      </c>
      <c r="B103" s="162" t="s">
        <v>689</v>
      </c>
      <c r="C103" s="196">
        <v>0</v>
      </c>
      <c r="D103" s="196">
        <v>0</v>
      </c>
      <c r="E103" s="196">
        <v>0</v>
      </c>
      <c r="F103" s="196">
        <v>0</v>
      </c>
      <c r="G103" s="196">
        <v>0</v>
      </c>
      <c r="H103" s="196">
        <v>0</v>
      </c>
      <c r="I103" s="196">
        <v>0</v>
      </c>
    </row>
    <row r="104" spans="1:9" ht="25.5">
      <c r="A104" s="161" t="s">
        <v>487</v>
      </c>
      <c r="B104" s="162" t="s">
        <v>690</v>
      </c>
      <c r="C104" s="196">
        <v>0</v>
      </c>
      <c r="D104" s="196">
        <v>0</v>
      </c>
      <c r="E104" s="196">
        <v>0</v>
      </c>
      <c r="F104" s="196">
        <v>0</v>
      </c>
      <c r="G104" s="196">
        <v>0</v>
      </c>
      <c r="H104" s="196">
        <v>0</v>
      </c>
      <c r="I104" s="196">
        <v>0</v>
      </c>
    </row>
    <row r="105" spans="1:9">
      <c r="A105" s="161" t="s">
        <v>691</v>
      </c>
      <c r="B105" s="162" t="s">
        <v>692</v>
      </c>
      <c r="C105" s="196">
        <v>0</v>
      </c>
      <c r="D105" s="196">
        <v>0</v>
      </c>
      <c r="E105" s="196">
        <v>0</v>
      </c>
      <c r="F105" s="196">
        <v>0</v>
      </c>
      <c r="G105" s="196">
        <v>0</v>
      </c>
      <c r="H105" s="196">
        <v>0</v>
      </c>
      <c r="I105" s="196">
        <v>0</v>
      </c>
    </row>
    <row r="106" spans="1:9" ht="25.5">
      <c r="A106" s="161" t="s">
        <v>488</v>
      </c>
      <c r="B106" s="162" t="s">
        <v>693</v>
      </c>
      <c r="C106" s="196">
        <v>0</v>
      </c>
      <c r="D106" s="196">
        <v>0</v>
      </c>
      <c r="E106" s="196">
        <v>0</v>
      </c>
      <c r="F106" s="196">
        <v>0</v>
      </c>
      <c r="G106" s="196">
        <v>0</v>
      </c>
      <c r="H106" s="196">
        <v>0</v>
      </c>
      <c r="I106" s="196">
        <v>0</v>
      </c>
    </row>
    <row r="107" spans="1:9" ht="25.5">
      <c r="A107" s="161" t="s">
        <v>489</v>
      </c>
      <c r="B107" s="162" t="s">
        <v>694</v>
      </c>
      <c r="C107" s="196">
        <v>0</v>
      </c>
      <c r="D107" s="196">
        <v>0</v>
      </c>
      <c r="E107" s="196">
        <v>0</v>
      </c>
      <c r="F107" s="196">
        <v>0</v>
      </c>
      <c r="G107" s="196">
        <v>0</v>
      </c>
      <c r="H107" s="196">
        <v>0</v>
      </c>
      <c r="I107" s="196">
        <v>0</v>
      </c>
    </row>
    <row r="108" spans="1:9">
      <c r="A108" s="161" t="s">
        <v>490</v>
      </c>
      <c r="B108" s="162" t="s">
        <v>695</v>
      </c>
      <c r="C108" s="196">
        <v>0</v>
      </c>
      <c r="D108" s="196">
        <v>0</v>
      </c>
      <c r="E108" s="196">
        <v>0</v>
      </c>
      <c r="F108" s="196">
        <v>0</v>
      </c>
      <c r="G108" s="196">
        <v>0</v>
      </c>
      <c r="H108" s="196">
        <v>0</v>
      </c>
      <c r="I108" s="196">
        <v>0</v>
      </c>
    </row>
    <row r="109" spans="1:9">
      <c r="A109" s="161" t="s">
        <v>491</v>
      </c>
      <c r="B109" s="162" t="s">
        <v>696</v>
      </c>
      <c r="C109" s="196">
        <v>0</v>
      </c>
      <c r="D109" s="196">
        <v>0</v>
      </c>
      <c r="E109" s="196">
        <v>0</v>
      </c>
      <c r="F109" s="196">
        <v>0</v>
      </c>
      <c r="G109" s="196">
        <v>0</v>
      </c>
      <c r="H109" s="196">
        <v>0</v>
      </c>
      <c r="I109" s="196">
        <v>0</v>
      </c>
    </row>
    <row r="110" spans="1:9" ht="25.5">
      <c r="A110" s="161" t="s">
        <v>492</v>
      </c>
      <c r="B110" s="162" t="s">
        <v>697</v>
      </c>
      <c r="C110" s="196">
        <v>0</v>
      </c>
      <c r="D110" s="196">
        <v>0</v>
      </c>
      <c r="E110" s="196">
        <v>0</v>
      </c>
      <c r="F110" s="196">
        <v>0</v>
      </c>
      <c r="G110" s="196">
        <v>0</v>
      </c>
      <c r="H110" s="196">
        <v>0</v>
      </c>
      <c r="I110" s="196">
        <v>0</v>
      </c>
    </row>
    <row r="111" spans="1:9" ht="25.5">
      <c r="A111" s="161" t="s">
        <v>493</v>
      </c>
      <c r="B111" s="162" t="s">
        <v>698</v>
      </c>
      <c r="C111" s="196">
        <v>0</v>
      </c>
      <c r="D111" s="196">
        <v>0</v>
      </c>
      <c r="E111" s="196">
        <v>0</v>
      </c>
      <c r="F111" s="196">
        <v>0</v>
      </c>
      <c r="G111" s="196">
        <v>0</v>
      </c>
      <c r="H111" s="196">
        <v>0</v>
      </c>
      <c r="I111" s="196">
        <v>0</v>
      </c>
    </row>
    <row r="112" spans="1:9" ht="38.25">
      <c r="A112" s="161" t="s">
        <v>494</v>
      </c>
      <c r="B112" s="162" t="s">
        <v>699</v>
      </c>
      <c r="C112" s="196">
        <v>0</v>
      </c>
      <c r="D112" s="196">
        <v>0</v>
      </c>
      <c r="E112" s="196">
        <v>0</v>
      </c>
      <c r="F112" s="196">
        <v>0</v>
      </c>
      <c r="G112" s="196">
        <v>0</v>
      </c>
      <c r="H112" s="196">
        <v>0</v>
      </c>
      <c r="I112" s="196">
        <v>0</v>
      </c>
    </row>
    <row r="113" spans="1:9" ht="25.5">
      <c r="A113" s="161" t="s">
        <v>495</v>
      </c>
      <c r="B113" s="162" t="s">
        <v>700</v>
      </c>
      <c r="C113" s="196">
        <v>0</v>
      </c>
      <c r="D113" s="196">
        <v>0</v>
      </c>
      <c r="E113" s="196">
        <v>0</v>
      </c>
      <c r="F113" s="196">
        <v>0</v>
      </c>
      <c r="G113" s="196">
        <v>0</v>
      </c>
      <c r="H113" s="196">
        <v>0</v>
      </c>
      <c r="I113" s="196">
        <v>0</v>
      </c>
    </row>
    <row r="114" spans="1:9" ht="38.25">
      <c r="A114" s="161" t="s">
        <v>496</v>
      </c>
      <c r="B114" s="162" t="s">
        <v>701</v>
      </c>
      <c r="C114" s="196">
        <v>0</v>
      </c>
      <c r="D114" s="196">
        <v>0</v>
      </c>
      <c r="E114" s="196">
        <v>0</v>
      </c>
      <c r="F114" s="196">
        <v>0</v>
      </c>
      <c r="G114" s="196">
        <v>0</v>
      </c>
      <c r="H114" s="196">
        <v>0</v>
      </c>
      <c r="I114" s="196">
        <v>0</v>
      </c>
    </row>
    <row r="115" spans="1:9">
      <c r="A115" s="161" t="s">
        <v>497</v>
      </c>
      <c r="B115" s="162" t="s">
        <v>702</v>
      </c>
      <c r="C115" s="196">
        <v>0</v>
      </c>
      <c r="D115" s="196">
        <v>0</v>
      </c>
      <c r="E115" s="196">
        <v>0</v>
      </c>
      <c r="F115" s="196">
        <v>0</v>
      </c>
      <c r="G115" s="196">
        <v>0</v>
      </c>
      <c r="H115" s="196">
        <v>0</v>
      </c>
      <c r="I115" s="196">
        <v>0</v>
      </c>
    </row>
    <row r="116" spans="1:9" ht="25.5">
      <c r="A116" s="161" t="s">
        <v>498</v>
      </c>
      <c r="B116" s="162" t="s">
        <v>703</v>
      </c>
      <c r="C116" s="196">
        <v>0</v>
      </c>
      <c r="D116" s="196">
        <v>0</v>
      </c>
      <c r="E116" s="196">
        <v>0</v>
      </c>
      <c r="F116" s="196">
        <v>0</v>
      </c>
      <c r="G116" s="196">
        <v>0</v>
      </c>
      <c r="H116" s="196">
        <v>0</v>
      </c>
      <c r="I116" s="196">
        <v>0</v>
      </c>
    </row>
    <row r="117" spans="1:9">
      <c r="A117" s="161" t="s">
        <v>499</v>
      </c>
      <c r="B117" s="162" t="s">
        <v>704</v>
      </c>
      <c r="C117" s="196">
        <v>0</v>
      </c>
      <c r="D117" s="196">
        <v>0</v>
      </c>
      <c r="E117" s="196">
        <v>0</v>
      </c>
      <c r="F117" s="196">
        <v>0</v>
      </c>
      <c r="G117" s="196">
        <v>0</v>
      </c>
      <c r="H117" s="196">
        <v>0</v>
      </c>
      <c r="I117" s="196">
        <v>0</v>
      </c>
    </row>
    <row r="118" spans="1:9" ht="25.5">
      <c r="A118" s="161" t="s">
        <v>500</v>
      </c>
      <c r="B118" s="162" t="s">
        <v>705</v>
      </c>
      <c r="C118" s="196">
        <v>0</v>
      </c>
      <c r="D118" s="196">
        <v>0</v>
      </c>
      <c r="E118" s="196">
        <v>0</v>
      </c>
      <c r="F118" s="196">
        <v>0</v>
      </c>
      <c r="G118" s="196">
        <v>0</v>
      </c>
      <c r="H118" s="196">
        <v>0</v>
      </c>
      <c r="I118" s="196">
        <v>0</v>
      </c>
    </row>
    <row r="119" spans="1:9" ht="25.5">
      <c r="A119" s="161" t="s">
        <v>501</v>
      </c>
      <c r="B119" s="162" t="s">
        <v>706</v>
      </c>
      <c r="C119" s="196">
        <v>0</v>
      </c>
      <c r="D119" s="196">
        <v>0</v>
      </c>
      <c r="E119" s="196">
        <v>0</v>
      </c>
      <c r="F119" s="196">
        <v>0</v>
      </c>
      <c r="G119" s="196">
        <v>0</v>
      </c>
      <c r="H119" s="196">
        <v>0</v>
      </c>
      <c r="I119" s="196">
        <v>0</v>
      </c>
    </row>
    <row r="120" spans="1:9">
      <c r="A120" s="161" t="s">
        <v>502</v>
      </c>
      <c r="B120" s="162" t="s">
        <v>707</v>
      </c>
      <c r="C120" s="196">
        <v>0</v>
      </c>
      <c r="D120" s="196">
        <v>0</v>
      </c>
      <c r="E120" s="196">
        <v>0</v>
      </c>
      <c r="F120" s="196">
        <v>0</v>
      </c>
      <c r="G120" s="196">
        <v>0</v>
      </c>
      <c r="H120" s="196">
        <v>0</v>
      </c>
      <c r="I120" s="196">
        <v>0</v>
      </c>
    </row>
    <row r="121" spans="1:9">
      <c r="A121" s="161" t="s">
        <v>503</v>
      </c>
      <c r="B121" s="162" t="s">
        <v>708</v>
      </c>
      <c r="C121" s="196">
        <v>0</v>
      </c>
      <c r="D121" s="196">
        <v>0</v>
      </c>
      <c r="E121" s="196">
        <v>0</v>
      </c>
      <c r="F121" s="196">
        <v>0</v>
      </c>
      <c r="G121" s="196">
        <v>0</v>
      </c>
      <c r="H121" s="196">
        <v>0</v>
      </c>
      <c r="I121" s="196">
        <v>0</v>
      </c>
    </row>
    <row r="122" spans="1:9" ht="38.25">
      <c r="A122" s="161" t="s">
        <v>504</v>
      </c>
      <c r="B122" s="162" t="s">
        <v>709</v>
      </c>
      <c r="C122" s="196">
        <v>0</v>
      </c>
      <c r="D122" s="196">
        <v>0</v>
      </c>
      <c r="E122" s="196">
        <v>0</v>
      </c>
      <c r="F122" s="196">
        <v>0</v>
      </c>
      <c r="G122" s="196">
        <v>0</v>
      </c>
      <c r="H122" s="196">
        <v>0</v>
      </c>
      <c r="I122" s="196">
        <v>0</v>
      </c>
    </row>
    <row r="123" spans="1:9" ht="38.25">
      <c r="A123" s="161" t="s">
        <v>505</v>
      </c>
      <c r="B123" s="162" t="s">
        <v>710</v>
      </c>
      <c r="C123" s="196">
        <v>0</v>
      </c>
      <c r="D123" s="196">
        <v>0</v>
      </c>
      <c r="E123" s="196">
        <v>0</v>
      </c>
      <c r="F123" s="196">
        <v>0</v>
      </c>
      <c r="G123" s="196">
        <v>0</v>
      </c>
      <c r="H123" s="196">
        <v>0</v>
      </c>
      <c r="I123" s="196">
        <v>0</v>
      </c>
    </row>
    <row r="124" spans="1:9" ht="25.5">
      <c r="A124" s="164" t="s">
        <v>506</v>
      </c>
      <c r="B124" s="165" t="s">
        <v>711</v>
      </c>
      <c r="C124" s="197">
        <v>0</v>
      </c>
      <c r="D124" s="197">
        <v>0</v>
      </c>
      <c r="E124" s="197">
        <v>0</v>
      </c>
      <c r="F124" s="197">
        <v>0</v>
      </c>
      <c r="G124" s="197">
        <v>0</v>
      </c>
      <c r="H124" s="197">
        <v>0</v>
      </c>
      <c r="I124" s="197">
        <v>0</v>
      </c>
    </row>
    <row r="125" spans="1:9">
      <c r="A125" s="161" t="s">
        <v>507</v>
      </c>
      <c r="B125" s="162" t="s">
        <v>712</v>
      </c>
      <c r="C125" s="196">
        <v>0</v>
      </c>
      <c r="D125" s="196">
        <v>0</v>
      </c>
      <c r="E125" s="196">
        <v>0</v>
      </c>
      <c r="F125" s="196">
        <v>0</v>
      </c>
      <c r="G125" s="196">
        <v>0</v>
      </c>
      <c r="H125" s="196">
        <v>0</v>
      </c>
      <c r="I125" s="196">
        <v>0</v>
      </c>
    </row>
    <row r="126" spans="1:9">
      <c r="A126" s="161" t="s">
        <v>508</v>
      </c>
      <c r="B126" s="162" t="s">
        <v>713</v>
      </c>
      <c r="C126" s="196">
        <v>0</v>
      </c>
      <c r="D126" s="196">
        <v>0</v>
      </c>
      <c r="E126" s="196">
        <v>0</v>
      </c>
      <c r="F126" s="196">
        <v>0</v>
      </c>
      <c r="G126" s="196">
        <v>0</v>
      </c>
      <c r="H126" s="196">
        <v>0</v>
      </c>
      <c r="I126" s="196">
        <v>0</v>
      </c>
    </row>
    <row r="127" spans="1:9" ht="25.5">
      <c r="A127" s="161" t="s">
        <v>509</v>
      </c>
      <c r="B127" s="162" t="s">
        <v>714</v>
      </c>
      <c r="C127" s="196">
        <v>0</v>
      </c>
      <c r="D127" s="196">
        <v>0</v>
      </c>
      <c r="E127" s="196">
        <v>0</v>
      </c>
      <c r="F127" s="196">
        <v>0</v>
      </c>
      <c r="G127" s="196">
        <v>0</v>
      </c>
      <c r="H127" s="196">
        <v>0</v>
      </c>
      <c r="I127" s="196">
        <v>0</v>
      </c>
    </row>
    <row r="128" spans="1:9" ht="25.5">
      <c r="A128" s="161" t="s">
        <v>510</v>
      </c>
      <c r="B128" s="162" t="s">
        <v>715</v>
      </c>
      <c r="C128" s="196">
        <v>0</v>
      </c>
      <c r="D128" s="196">
        <v>0</v>
      </c>
      <c r="E128" s="196">
        <v>0</v>
      </c>
      <c r="F128" s="196">
        <v>0</v>
      </c>
      <c r="G128" s="196">
        <v>0</v>
      </c>
      <c r="H128" s="196">
        <v>0</v>
      </c>
      <c r="I128" s="196">
        <v>0</v>
      </c>
    </row>
    <row r="129" spans="1:9">
      <c r="A129" s="161" t="s">
        <v>511</v>
      </c>
      <c r="B129" s="162" t="s">
        <v>716</v>
      </c>
      <c r="C129" s="196">
        <v>0</v>
      </c>
      <c r="D129" s="196">
        <v>0</v>
      </c>
      <c r="E129" s="196">
        <v>0</v>
      </c>
      <c r="F129" s="196">
        <v>0</v>
      </c>
      <c r="G129" s="196">
        <v>0</v>
      </c>
      <c r="H129" s="196">
        <v>0</v>
      </c>
      <c r="I129" s="196">
        <v>0</v>
      </c>
    </row>
    <row r="130" spans="1:9">
      <c r="A130" s="161" t="s">
        <v>512</v>
      </c>
      <c r="B130" s="162" t="s">
        <v>717</v>
      </c>
      <c r="C130" s="196">
        <v>0</v>
      </c>
      <c r="D130" s="196">
        <v>0</v>
      </c>
      <c r="E130" s="196">
        <v>0</v>
      </c>
      <c r="F130" s="196">
        <v>0</v>
      </c>
      <c r="G130" s="196">
        <v>0</v>
      </c>
      <c r="H130" s="196">
        <v>0</v>
      </c>
      <c r="I130" s="196">
        <v>0</v>
      </c>
    </row>
    <row r="131" spans="1:9" ht="25.5">
      <c r="A131" s="161" t="s">
        <v>513</v>
      </c>
      <c r="B131" s="162" t="s">
        <v>718</v>
      </c>
      <c r="C131" s="196">
        <v>0</v>
      </c>
      <c r="D131" s="196">
        <v>0</v>
      </c>
      <c r="E131" s="196">
        <v>0</v>
      </c>
      <c r="F131" s="196">
        <v>0</v>
      </c>
      <c r="G131" s="196">
        <v>0</v>
      </c>
      <c r="H131" s="196">
        <v>0</v>
      </c>
      <c r="I131" s="196">
        <v>0</v>
      </c>
    </row>
    <row r="132" spans="1:9" ht="38.25">
      <c r="A132" s="161" t="s">
        <v>514</v>
      </c>
      <c r="B132" s="162" t="s">
        <v>719</v>
      </c>
      <c r="C132" s="196">
        <v>0</v>
      </c>
      <c r="D132" s="196">
        <v>0</v>
      </c>
      <c r="E132" s="196">
        <v>0</v>
      </c>
      <c r="F132" s="196">
        <v>0</v>
      </c>
      <c r="G132" s="196">
        <v>0</v>
      </c>
      <c r="H132" s="196">
        <v>0</v>
      </c>
      <c r="I132" s="196">
        <v>0</v>
      </c>
    </row>
    <row r="133" spans="1:9">
      <c r="A133" s="161" t="s">
        <v>515</v>
      </c>
      <c r="B133" s="162" t="s">
        <v>720</v>
      </c>
      <c r="C133" s="196">
        <v>0</v>
      </c>
      <c r="D133" s="196">
        <v>0</v>
      </c>
      <c r="E133" s="196">
        <v>0</v>
      </c>
      <c r="F133" s="196">
        <v>0</v>
      </c>
      <c r="G133" s="196">
        <v>0</v>
      </c>
      <c r="H133" s="196">
        <v>0</v>
      </c>
      <c r="I133" s="196">
        <v>0</v>
      </c>
    </row>
    <row r="134" spans="1:9">
      <c r="A134" s="161" t="s">
        <v>559</v>
      </c>
      <c r="B134" s="162" t="s">
        <v>721</v>
      </c>
      <c r="C134" s="196">
        <v>0</v>
      </c>
      <c r="D134" s="196">
        <v>0</v>
      </c>
      <c r="E134" s="196">
        <v>0</v>
      </c>
      <c r="F134" s="196">
        <v>0</v>
      </c>
      <c r="G134" s="196">
        <v>0</v>
      </c>
      <c r="H134" s="196">
        <v>0</v>
      </c>
      <c r="I134" s="196">
        <v>0</v>
      </c>
    </row>
    <row r="135" spans="1:9" ht="25.5">
      <c r="A135" s="161" t="s">
        <v>516</v>
      </c>
      <c r="B135" s="162" t="s">
        <v>722</v>
      </c>
      <c r="C135" s="196">
        <v>0</v>
      </c>
      <c r="D135" s="196">
        <v>0</v>
      </c>
      <c r="E135" s="196">
        <v>0</v>
      </c>
      <c r="F135" s="196">
        <v>0</v>
      </c>
      <c r="G135" s="196">
        <v>0</v>
      </c>
      <c r="H135" s="196">
        <v>0</v>
      </c>
      <c r="I135" s="196">
        <v>0</v>
      </c>
    </row>
    <row r="136" spans="1:9">
      <c r="A136" s="161" t="s">
        <v>517</v>
      </c>
      <c r="B136" s="162" t="s">
        <v>723</v>
      </c>
      <c r="C136" s="196">
        <v>0</v>
      </c>
      <c r="D136" s="196">
        <v>0</v>
      </c>
      <c r="E136" s="196">
        <v>0</v>
      </c>
      <c r="F136" s="196">
        <v>0</v>
      </c>
      <c r="G136" s="196">
        <v>0</v>
      </c>
      <c r="H136" s="196">
        <v>0</v>
      </c>
      <c r="I136" s="196">
        <v>0</v>
      </c>
    </row>
    <row r="137" spans="1:9">
      <c r="A137" s="161" t="s">
        <v>518</v>
      </c>
      <c r="B137" s="162" t="s">
        <v>724</v>
      </c>
      <c r="C137" s="196">
        <v>0</v>
      </c>
      <c r="D137" s="196">
        <v>0</v>
      </c>
      <c r="E137" s="196">
        <v>0</v>
      </c>
      <c r="F137" s="196">
        <v>0</v>
      </c>
      <c r="G137" s="196">
        <v>0</v>
      </c>
      <c r="H137" s="196">
        <v>0</v>
      </c>
      <c r="I137" s="196">
        <v>0</v>
      </c>
    </row>
    <row r="138" spans="1:9">
      <c r="A138" s="161" t="s">
        <v>519</v>
      </c>
      <c r="B138" s="162" t="s">
        <v>725</v>
      </c>
      <c r="C138" s="196">
        <v>0</v>
      </c>
      <c r="D138" s="196">
        <v>0</v>
      </c>
      <c r="E138" s="196">
        <v>0</v>
      </c>
      <c r="F138" s="196">
        <v>0</v>
      </c>
      <c r="G138" s="196">
        <v>0</v>
      </c>
      <c r="H138" s="196">
        <v>0</v>
      </c>
      <c r="I138" s="196">
        <v>0</v>
      </c>
    </row>
    <row r="139" spans="1:9" ht="25.5">
      <c r="A139" s="161" t="s">
        <v>560</v>
      </c>
      <c r="B139" s="162" t="s">
        <v>726</v>
      </c>
      <c r="C139" s="196">
        <v>0</v>
      </c>
      <c r="D139" s="196">
        <v>0</v>
      </c>
      <c r="E139" s="196">
        <v>0</v>
      </c>
      <c r="F139" s="196">
        <v>0</v>
      </c>
      <c r="G139" s="196">
        <v>0</v>
      </c>
      <c r="H139" s="196">
        <v>0</v>
      </c>
      <c r="I139" s="196">
        <v>0</v>
      </c>
    </row>
    <row r="140" spans="1:9">
      <c r="A140" s="161" t="s">
        <v>561</v>
      </c>
      <c r="B140" s="162" t="s">
        <v>727</v>
      </c>
      <c r="C140" s="196">
        <v>0</v>
      </c>
      <c r="D140" s="196">
        <v>0</v>
      </c>
      <c r="E140" s="196">
        <v>0</v>
      </c>
      <c r="F140" s="196">
        <v>0</v>
      </c>
      <c r="G140" s="196">
        <v>0</v>
      </c>
      <c r="H140" s="196">
        <v>0</v>
      </c>
      <c r="I140" s="196">
        <v>0</v>
      </c>
    </row>
    <row r="141" spans="1:9" ht="25.5">
      <c r="A141" s="161" t="s">
        <v>562</v>
      </c>
      <c r="B141" s="162" t="s">
        <v>728</v>
      </c>
      <c r="C141" s="196">
        <v>0</v>
      </c>
      <c r="D141" s="196">
        <v>0</v>
      </c>
      <c r="E141" s="196">
        <v>0</v>
      </c>
      <c r="F141" s="196">
        <v>0</v>
      </c>
      <c r="G141" s="196">
        <v>0</v>
      </c>
      <c r="H141" s="196">
        <v>0</v>
      </c>
      <c r="I141" s="196">
        <v>0</v>
      </c>
    </row>
    <row r="142" spans="1:9" ht="25.5">
      <c r="A142" s="161" t="s">
        <v>563</v>
      </c>
      <c r="B142" s="162" t="s">
        <v>729</v>
      </c>
      <c r="C142" s="196">
        <v>0</v>
      </c>
      <c r="D142" s="196">
        <v>0</v>
      </c>
      <c r="E142" s="196">
        <v>0</v>
      </c>
      <c r="F142" s="196">
        <v>0</v>
      </c>
      <c r="G142" s="196">
        <v>0</v>
      </c>
      <c r="H142" s="196">
        <v>0</v>
      </c>
      <c r="I142" s="196">
        <v>0</v>
      </c>
    </row>
    <row r="143" spans="1:9" ht="38.25">
      <c r="A143" s="161" t="s">
        <v>564</v>
      </c>
      <c r="B143" s="162" t="s">
        <v>730</v>
      </c>
      <c r="C143" s="196">
        <v>0</v>
      </c>
      <c r="D143" s="196">
        <v>0</v>
      </c>
      <c r="E143" s="196">
        <v>0</v>
      </c>
      <c r="F143" s="196">
        <v>0</v>
      </c>
      <c r="G143" s="196">
        <v>0</v>
      </c>
      <c r="H143" s="196">
        <v>0</v>
      </c>
      <c r="I143" s="196">
        <v>0</v>
      </c>
    </row>
    <row r="144" spans="1:9">
      <c r="A144" s="161" t="s">
        <v>565</v>
      </c>
      <c r="B144" s="162" t="s">
        <v>731</v>
      </c>
      <c r="C144" s="196">
        <v>0</v>
      </c>
      <c r="D144" s="196">
        <v>0</v>
      </c>
      <c r="E144" s="196">
        <v>0</v>
      </c>
      <c r="F144" s="196">
        <v>0</v>
      </c>
      <c r="G144" s="196">
        <v>0</v>
      </c>
      <c r="H144" s="196">
        <v>0</v>
      </c>
      <c r="I144" s="196">
        <v>0</v>
      </c>
    </row>
    <row r="145" spans="1:9">
      <c r="A145" s="161" t="s">
        <v>566</v>
      </c>
      <c r="B145" s="162" t="s">
        <v>732</v>
      </c>
      <c r="C145" s="196">
        <v>0</v>
      </c>
      <c r="D145" s="196">
        <v>0</v>
      </c>
      <c r="E145" s="196">
        <v>0</v>
      </c>
      <c r="F145" s="196">
        <v>0</v>
      </c>
      <c r="G145" s="196">
        <v>0</v>
      </c>
      <c r="H145" s="196">
        <v>0</v>
      </c>
      <c r="I145" s="196">
        <v>0</v>
      </c>
    </row>
    <row r="146" spans="1:9" ht="25.5">
      <c r="A146" s="161" t="s">
        <v>567</v>
      </c>
      <c r="B146" s="162" t="s">
        <v>733</v>
      </c>
      <c r="C146" s="196">
        <v>0</v>
      </c>
      <c r="D146" s="196">
        <v>0</v>
      </c>
      <c r="E146" s="196">
        <v>0</v>
      </c>
      <c r="F146" s="196">
        <v>0</v>
      </c>
      <c r="G146" s="196">
        <v>0</v>
      </c>
      <c r="H146" s="196">
        <v>0</v>
      </c>
      <c r="I146" s="196">
        <v>0</v>
      </c>
    </row>
    <row r="147" spans="1:9">
      <c r="A147" s="161" t="s">
        <v>568</v>
      </c>
      <c r="B147" s="162" t="s">
        <v>734</v>
      </c>
      <c r="C147" s="196">
        <v>0</v>
      </c>
      <c r="D147" s="196">
        <v>0</v>
      </c>
      <c r="E147" s="196">
        <v>0</v>
      </c>
      <c r="F147" s="196">
        <v>0</v>
      </c>
      <c r="G147" s="196">
        <v>0</v>
      </c>
      <c r="H147" s="196">
        <v>0</v>
      </c>
      <c r="I147" s="196">
        <v>0</v>
      </c>
    </row>
    <row r="148" spans="1:9">
      <c r="A148" s="161" t="s">
        <v>569</v>
      </c>
      <c r="B148" s="162" t="s">
        <v>735</v>
      </c>
      <c r="C148" s="196">
        <v>0</v>
      </c>
      <c r="D148" s="196">
        <v>0</v>
      </c>
      <c r="E148" s="196">
        <v>0</v>
      </c>
      <c r="F148" s="196">
        <v>0</v>
      </c>
      <c r="G148" s="196">
        <v>0</v>
      </c>
      <c r="H148" s="196">
        <v>0</v>
      </c>
      <c r="I148" s="196">
        <v>0</v>
      </c>
    </row>
    <row r="149" spans="1:9">
      <c r="A149" s="161" t="s">
        <v>570</v>
      </c>
      <c r="B149" s="162" t="s">
        <v>736</v>
      </c>
      <c r="C149" s="196">
        <v>0</v>
      </c>
      <c r="D149" s="196">
        <v>0</v>
      </c>
      <c r="E149" s="196">
        <v>0</v>
      </c>
      <c r="F149" s="196">
        <v>0</v>
      </c>
      <c r="G149" s="196">
        <v>0</v>
      </c>
      <c r="H149" s="196">
        <v>0</v>
      </c>
      <c r="I149" s="196">
        <v>0</v>
      </c>
    </row>
    <row r="150" spans="1:9" ht="25.5">
      <c r="A150" s="161" t="s">
        <v>571</v>
      </c>
      <c r="B150" s="162" t="s">
        <v>737</v>
      </c>
      <c r="C150" s="196">
        <v>0</v>
      </c>
      <c r="D150" s="196">
        <v>0</v>
      </c>
      <c r="E150" s="196">
        <v>0</v>
      </c>
      <c r="F150" s="196">
        <v>0</v>
      </c>
      <c r="G150" s="196">
        <v>0</v>
      </c>
      <c r="H150" s="196">
        <v>0</v>
      </c>
      <c r="I150" s="196">
        <v>0</v>
      </c>
    </row>
    <row r="151" spans="1:9">
      <c r="A151" s="161" t="s">
        <v>572</v>
      </c>
      <c r="B151" s="162" t="s">
        <v>738</v>
      </c>
      <c r="C151" s="196">
        <v>0</v>
      </c>
      <c r="D151" s="196">
        <v>0</v>
      </c>
      <c r="E151" s="196">
        <v>0</v>
      </c>
      <c r="F151" s="196">
        <v>0</v>
      </c>
      <c r="G151" s="196">
        <v>0</v>
      </c>
      <c r="H151" s="196">
        <v>0</v>
      </c>
      <c r="I151" s="196">
        <v>0</v>
      </c>
    </row>
    <row r="152" spans="1:9" ht="25.5">
      <c r="A152" s="161" t="s">
        <v>573</v>
      </c>
      <c r="B152" s="162" t="s">
        <v>739</v>
      </c>
      <c r="C152" s="196">
        <v>0</v>
      </c>
      <c r="D152" s="196">
        <v>0</v>
      </c>
      <c r="E152" s="196">
        <v>0</v>
      </c>
      <c r="F152" s="196">
        <v>0</v>
      </c>
      <c r="G152" s="196">
        <v>0</v>
      </c>
      <c r="H152" s="196">
        <v>0</v>
      </c>
      <c r="I152" s="196">
        <v>0</v>
      </c>
    </row>
    <row r="153" spans="1:9" ht="25.5">
      <c r="A153" s="161" t="s">
        <v>574</v>
      </c>
      <c r="B153" s="162" t="s">
        <v>740</v>
      </c>
      <c r="C153" s="196">
        <v>0</v>
      </c>
      <c r="D153" s="196">
        <v>0</v>
      </c>
      <c r="E153" s="196">
        <v>0</v>
      </c>
      <c r="F153" s="196">
        <v>0</v>
      </c>
      <c r="G153" s="196">
        <v>0</v>
      </c>
      <c r="H153" s="196">
        <v>0</v>
      </c>
      <c r="I153" s="196">
        <v>0</v>
      </c>
    </row>
    <row r="154" spans="1:9" ht="25.5">
      <c r="A154" s="161" t="s">
        <v>741</v>
      </c>
      <c r="B154" s="162" t="s">
        <v>742</v>
      </c>
      <c r="C154" s="196">
        <v>9959000</v>
      </c>
      <c r="D154" s="196">
        <v>29304000</v>
      </c>
      <c r="E154" s="196">
        <v>0</v>
      </c>
      <c r="F154" s="196">
        <v>24669406</v>
      </c>
      <c r="G154" s="196">
        <v>0</v>
      </c>
      <c r="H154" s="196">
        <v>0</v>
      </c>
      <c r="I154" s="196">
        <v>24669406</v>
      </c>
    </row>
    <row r="155" spans="1:9">
      <c r="A155" s="161" t="s">
        <v>743</v>
      </c>
      <c r="B155" s="162" t="s">
        <v>744</v>
      </c>
      <c r="C155" s="196">
        <v>0</v>
      </c>
      <c r="D155" s="196">
        <v>0</v>
      </c>
      <c r="E155" s="196">
        <v>0</v>
      </c>
      <c r="F155" s="196">
        <v>0</v>
      </c>
      <c r="G155" s="196">
        <v>0</v>
      </c>
      <c r="H155" s="196">
        <v>0</v>
      </c>
      <c r="I155" s="196">
        <v>0</v>
      </c>
    </row>
    <row r="156" spans="1:9">
      <c r="A156" s="161" t="s">
        <v>745</v>
      </c>
      <c r="B156" s="162" t="s">
        <v>746</v>
      </c>
      <c r="C156" s="196">
        <v>0</v>
      </c>
      <c r="D156" s="196">
        <v>0</v>
      </c>
      <c r="E156" s="196">
        <v>0</v>
      </c>
      <c r="F156" s="196">
        <v>0</v>
      </c>
      <c r="G156" s="196">
        <v>0</v>
      </c>
      <c r="H156" s="196">
        <v>0</v>
      </c>
      <c r="I156" s="196">
        <v>0</v>
      </c>
    </row>
    <row r="157" spans="1:9" ht="25.5">
      <c r="A157" s="161" t="s">
        <v>747</v>
      </c>
      <c r="B157" s="162" t="s">
        <v>748</v>
      </c>
      <c r="C157" s="196">
        <v>0</v>
      </c>
      <c r="D157" s="196">
        <v>0</v>
      </c>
      <c r="E157" s="196">
        <v>0</v>
      </c>
      <c r="F157" s="196">
        <v>0</v>
      </c>
      <c r="G157" s="196">
        <v>0</v>
      </c>
      <c r="H157" s="196">
        <v>0</v>
      </c>
      <c r="I157" s="196">
        <v>0</v>
      </c>
    </row>
    <row r="158" spans="1:9">
      <c r="A158" s="161" t="s">
        <v>749</v>
      </c>
      <c r="B158" s="162" t="s">
        <v>750</v>
      </c>
      <c r="C158" s="196">
        <v>0</v>
      </c>
      <c r="D158" s="196">
        <v>0</v>
      </c>
      <c r="E158" s="196">
        <v>0</v>
      </c>
      <c r="F158" s="196">
        <v>0</v>
      </c>
      <c r="G158" s="196">
        <v>0</v>
      </c>
      <c r="H158" s="196">
        <v>0</v>
      </c>
      <c r="I158" s="196">
        <v>0</v>
      </c>
    </row>
    <row r="159" spans="1:9">
      <c r="A159" s="161" t="s">
        <v>751</v>
      </c>
      <c r="B159" s="162" t="s">
        <v>752</v>
      </c>
      <c r="C159" s="196">
        <v>0</v>
      </c>
      <c r="D159" s="196">
        <v>0</v>
      </c>
      <c r="E159" s="196">
        <v>0</v>
      </c>
      <c r="F159" s="196">
        <v>0</v>
      </c>
      <c r="G159" s="196">
        <v>0</v>
      </c>
      <c r="H159" s="196">
        <v>0</v>
      </c>
      <c r="I159" s="196">
        <v>0</v>
      </c>
    </row>
    <row r="160" spans="1:9">
      <c r="A160" s="161" t="s">
        <v>753</v>
      </c>
      <c r="B160" s="162" t="s">
        <v>754</v>
      </c>
      <c r="C160" s="196">
        <v>0</v>
      </c>
      <c r="D160" s="196">
        <v>0</v>
      </c>
      <c r="E160" s="196">
        <v>0</v>
      </c>
      <c r="F160" s="196">
        <v>0</v>
      </c>
      <c r="G160" s="196">
        <v>0</v>
      </c>
      <c r="H160" s="196">
        <v>0</v>
      </c>
      <c r="I160" s="196">
        <v>0</v>
      </c>
    </row>
    <row r="161" spans="1:9" ht="25.5">
      <c r="A161" s="161" t="s">
        <v>755</v>
      </c>
      <c r="B161" s="162" t="s">
        <v>756</v>
      </c>
      <c r="C161" s="196">
        <v>0</v>
      </c>
      <c r="D161" s="196">
        <v>0</v>
      </c>
      <c r="E161" s="196">
        <v>0</v>
      </c>
      <c r="F161" s="196">
        <v>0</v>
      </c>
      <c r="G161" s="196">
        <v>0</v>
      </c>
      <c r="H161" s="196">
        <v>0</v>
      </c>
      <c r="I161" s="196">
        <v>24669406</v>
      </c>
    </row>
    <row r="162" spans="1:9">
      <c r="A162" s="161" t="s">
        <v>757</v>
      </c>
      <c r="B162" s="162" t="s">
        <v>758</v>
      </c>
      <c r="C162" s="196">
        <v>0</v>
      </c>
      <c r="D162" s="196">
        <v>0</v>
      </c>
      <c r="E162" s="196">
        <v>0</v>
      </c>
      <c r="F162" s="196">
        <v>0</v>
      </c>
      <c r="G162" s="196">
        <v>0</v>
      </c>
      <c r="H162" s="196">
        <v>0</v>
      </c>
      <c r="I162" s="196">
        <v>0</v>
      </c>
    </row>
    <row r="163" spans="1:9" ht="25.5">
      <c r="A163" s="161" t="s">
        <v>759</v>
      </c>
      <c r="B163" s="162" t="s">
        <v>760</v>
      </c>
      <c r="C163" s="196">
        <v>0</v>
      </c>
      <c r="D163" s="196">
        <v>0</v>
      </c>
      <c r="E163" s="196">
        <v>0</v>
      </c>
      <c r="F163" s="196">
        <v>0</v>
      </c>
      <c r="G163" s="196">
        <v>0</v>
      </c>
      <c r="H163" s="196">
        <v>0</v>
      </c>
      <c r="I163" s="196">
        <v>0</v>
      </c>
    </row>
    <row r="164" spans="1:9" ht="25.5">
      <c r="A164" s="161" t="s">
        <v>761</v>
      </c>
      <c r="B164" s="162" t="s">
        <v>762</v>
      </c>
      <c r="C164" s="196">
        <v>0</v>
      </c>
      <c r="D164" s="196">
        <v>0</v>
      </c>
      <c r="E164" s="196">
        <v>0</v>
      </c>
      <c r="F164" s="196">
        <v>0</v>
      </c>
      <c r="G164" s="196">
        <v>0</v>
      </c>
      <c r="H164" s="196">
        <v>0</v>
      </c>
      <c r="I164" s="196">
        <v>0</v>
      </c>
    </row>
    <row r="165" spans="1:9" ht="38.25">
      <c r="A165" s="161" t="s">
        <v>763</v>
      </c>
      <c r="B165" s="162" t="s">
        <v>764</v>
      </c>
      <c r="C165" s="196">
        <v>0</v>
      </c>
      <c r="D165" s="196">
        <v>0</v>
      </c>
      <c r="E165" s="196">
        <v>0</v>
      </c>
      <c r="F165" s="196">
        <v>0</v>
      </c>
      <c r="G165" s="196">
        <v>0</v>
      </c>
      <c r="H165" s="196">
        <v>0</v>
      </c>
      <c r="I165" s="196">
        <v>0</v>
      </c>
    </row>
    <row r="166" spans="1:9" ht="38.25">
      <c r="A166" s="161" t="s">
        <v>765</v>
      </c>
      <c r="B166" s="162" t="s">
        <v>766</v>
      </c>
      <c r="C166" s="196">
        <v>0</v>
      </c>
      <c r="D166" s="196">
        <v>0</v>
      </c>
      <c r="E166" s="196">
        <v>0</v>
      </c>
      <c r="F166" s="196">
        <v>0</v>
      </c>
      <c r="G166" s="196">
        <v>0</v>
      </c>
      <c r="H166" s="196">
        <v>0</v>
      </c>
      <c r="I166" s="196">
        <v>0</v>
      </c>
    </row>
    <row r="167" spans="1:9" ht="38.25">
      <c r="A167" s="161" t="s">
        <v>767</v>
      </c>
      <c r="B167" s="162" t="s">
        <v>768</v>
      </c>
      <c r="C167" s="196">
        <v>0</v>
      </c>
      <c r="D167" s="196">
        <v>0</v>
      </c>
      <c r="E167" s="196">
        <v>0</v>
      </c>
      <c r="F167" s="196">
        <v>0</v>
      </c>
      <c r="G167" s="196">
        <v>0</v>
      </c>
      <c r="H167" s="196">
        <v>0</v>
      </c>
      <c r="I167" s="196">
        <v>0</v>
      </c>
    </row>
    <row r="168" spans="1:9">
      <c r="A168" s="161" t="s">
        <v>769</v>
      </c>
      <c r="B168" s="162" t="s">
        <v>770</v>
      </c>
      <c r="C168" s="196">
        <v>0</v>
      </c>
      <c r="D168" s="196">
        <v>0</v>
      </c>
      <c r="E168" s="196">
        <v>0</v>
      </c>
      <c r="F168" s="196">
        <v>0</v>
      </c>
      <c r="G168" s="196">
        <v>0</v>
      </c>
      <c r="H168" s="196">
        <v>0</v>
      </c>
      <c r="I168" s="196">
        <v>0</v>
      </c>
    </row>
    <row r="169" spans="1:9">
      <c r="A169" s="161" t="s">
        <v>771</v>
      </c>
      <c r="B169" s="162" t="s">
        <v>772</v>
      </c>
      <c r="C169" s="196">
        <v>0</v>
      </c>
      <c r="D169" s="196">
        <v>0</v>
      </c>
      <c r="E169" s="196">
        <v>0</v>
      </c>
      <c r="F169" s="196">
        <v>0</v>
      </c>
      <c r="G169" s="196">
        <v>0</v>
      </c>
      <c r="H169" s="196">
        <v>0</v>
      </c>
      <c r="I169" s="196">
        <v>0</v>
      </c>
    </row>
    <row r="170" spans="1:9">
      <c r="A170" s="161" t="s">
        <v>773</v>
      </c>
      <c r="B170" s="162" t="s">
        <v>774</v>
      </c>
      <c r="C170" s="196">
        <v>0</v>
      </c>
      <c r="D170" s="196">
        <v>0</v>
      </c>
      <c r="E170" s="196">
        <v>0</v>
      </c>
      <c r="F170" s="196">
        <v>0</v>
      </c>
      <c r="G170" s="196">
        <v>0</v>
      </c>
      <c r="H170" s="196">
        <v>0</v>
      </c>
      <c r="I170" s="196">
        <v>0</v>
      </c>
    </row>
    <row r="171" spans="1:9">
      <c r="A171" s="161" t="s">
        <v>775</v>
      </c>
      <c r="B171" s="162" t="s">
        <v>776</v>
      </c>
      <c r="C171" s="196">
        <v>0</v>
      </c>
      <c r="D171" s="196">
        <v>0</v>
      </c>
      <c r="E171" s="196">
        <v>0</v>
      </c>
      <c r="F171" s="196">
        <v>0</v>
      </c>
      <c r="G171" s="196">
        <v>0</v>
      </c>
      <c r="H171" s="196">
        <v>0</v>
      </c>
      <c r="I171" s="196">
        <v>0</v>
      </c>
    </row>
    <row r="172" spans="1:9">
      <c r="A172" s="161" t="s">
        <v>777</v>
      </c>
      <c r="B172" s="162" t="s">
        <v>778</v>
      </c>
      <c r="C172" s="196">
        <v>0</v>
      </c>
      <c r="D172" s="196">
        <v>0</v>
      </c>
      <c r="E172" s="196">
        <v>0</v>
      </c>
      <c r="F172" s="196">
        <v>0</v>
      </c>
      <c r="G172" s="196">
        <v>0</v>
      </c>
      <c r="H172" s="196">
        <v>0</v>
      </c>
      <c r="I172" s="196">
        <v>0</v>
      </c>
    </row>
    <row r="173" spans="1:9" ht="25.5">
      <c r="A173" s="161" t="s">
        <v>779</v>
      </c>
      <c r="B173" s="162" t="s">
        <v>780</v>
      </c>
      <c r="C173" s="196">
        <v>0</v>
      </c>
      <c r="D173" s="196">
        <v>0</v>
      </c>
      <c r="E173" s="196">
        <v>0</v>
      </c>
      <c r="F173" s="196">
        <v>0</v>
      </c>
      <c r="G173" s="196">
        <v>0</v>
      </c>
      <c r="H173" s="196">
        <v>0</v>
      </c>
      <c r="I173" s="196">
        <v>0</v>
      </c>
    </row>
    <row r="174" spans="1:9" ht="25.5">
      <c r="A174" s="161" t="s">
        <v>781</v>
      </c>
      <c r="B174" s="162" t="s">
        <v>782</v>
      </c>
      <c r="C174" s="196">
        <v>0</v>
      </c>
      <c r="D174" s="196">
        <v>0</v>
      </c>
      <c r="E174" s="196">
        <v>0</v>
      </c>
      <c r="F174" s="196">
        <v>0</v>
      </c>
      <c r="G174" s="196">
        <v>0</v>
      </c>
      <c r="H174" s="196">
        <v>0</v>
      </c>
      <c r="I174" s="196">
        <v>0</v>
      </c>
    </row>
    <row r="175" spans="1:9">
      <c r="A175" s="161" t="s">
        <v>783</v>
      </c>
      <c r="B175" s="162" t="s">
        <v>784</v>
      </c>
      <c r="C175" s="196">
        <v>0</v>
      </c>
      <c r="D175" s="196">
        <v>0</v>
      </c>
      <c r="E175" s="196">
        <v>0</v>
      </c>
      <c r="F175" s="196">
        <v>0</v>
      </c>
      <c r="G175" s="196">
        <v>0</v>
      </c>
      <c r="H175" s="196">
        <v>0</v>
      </c>
      <c r="I175" s="196">
        <v>0</v>
      </c>
    </row>
    <row r="176" spans="1:9">
      <c r="A176" s="161" t="s">
        <v>785</v>
      </c>
      <c r="B176" s="162" t="s">
        <v>786</v>
      </c>
      <c r="C176" s="196">
        <v>0</v>
      </c>
      <c r="D176" s="196">
        <v>0</v>
      </c>
      <c r="E176" s="196">
        <v>0</v>
      </c>
      <c r="F176" s="196">
        <v>0</v>
      </c>
      <c r="G176" s="196">
        <v>0</v>
      </c>
      <c r="H176" s="196">
        <v>0</v>
      </c>
      <c r="I176" s="196">
        <v>0</v>
      </c>
    </row>
    <row r="177" spans="1:9">
      <c r="A177" s="161" t="s">
        <v>787</v>
      </c>
      <c r="B177" s="162" t="s">
        <v>788</v>
      </c>
      <c r="C177" s="196">
        <v>0</v>
      </c>
      <c r="D177" s="196">
        <v>0</v>
      </c>
      <c r="E177" s="196">
        <v>0</v>
      </c>
      <c r="F177" s="196">
        <v>0</v>
      </c>
      <c r="G177" s="196">
        <v>0</v>
      </c>
      <c r="H177" s="196">
        <v>0</v>
      </c>
      <c r="I177" s="196">
        <v>0</v>
      </c>
    </row>
    <row r="178" spans="1:9">
      <c r="A178" s="161" t="s">
        <v>789</v>
      </c>
      <c r="B178" s="162" t="s">
        <v>790</v>
      </c>
      <c r="C178" s="196">
        <v>0</v>
      </c>
      <c r="D178" s="196">
        <v>0</v>
      </c>
      <c r="E178" s="196">
        <v>0</v>
      </c>
      <c r="F178" s="196">
        <v>0</v>
      </c>
      <c r="G178" s="196">
        <v>0</v>
      </c>
      <c r="H178" s="196">
        <v>0</v>
      </c>
      <c r="I178" s="196">
        <v>0</v>
      </c>
    </row>
    <row r="179" spans="1:9">
      <c r="A179" s="161" t="s">
        <v>791</v>
      </c>
      <c r="B179" s="162" t="s">
        <v>792</v>
      </c>
      <c r="C179" s="196">
        <v>0</v>
      </c>
      <c r="D179" s="196">
        <v>0</v>
      </c>
      <c r="E179" s="196">
        <v>0</v>
      </c>
      <c r="F179" s="196">
        <v>0</v>
      </c>
      <c r="G179" s="196">
        <v>0</v>
      </c>
      <c r="H179" s="196">
        <v>0</v>
      </c>
      <c r="I179" s="196">
        <v>0</v>
      </c>
    </row>
    <row r="180" spans="1:9">
      <c r="A180" s="161" t="s">
        <v>793</v>
      </c>
      <c r="B180" s="162" t="s">
        <v>794</v>
      </c>
      <c r="C180" s="196">
        <v>0</v>
      </c>
      <c r="D180" s="196">
        <v>0</v>
      </c>
      <c r="E180" s="196">
        <v>0</v>
      </c>
      <c r="F180" s="196">
        <v>0</v>
      </c>
      <c r="G180" s="196">
        <v>0</v>
      </c>
      <c r="H180" s="196">
        <v>0</v>
      </c>
      <c r="I180" s="196">
        <v>0</v>
      </c>
    </row>
    <row r="181" spans="1:9" ht="25.5">
      <c r="A181" s="161" t="s">
        <v>795</v>
      </c>
      <c r="B181" s="162" t="s">
        <v>796</v>
      </c>
      <c r="C181" s="196">
        <v>0</v>
      </c>
      <c r="D181" s="196">
        <v>0</v>
      </c>
      <c r="E181" s="196">
        <v>0</v>
      </c>
      <c r="F181" s="196">
        <v>0</v>
      </c>
      <c r="G181" s="196">
        <v>0</v>
      </c>
      <c r="H181" s="196">
        <v>0</v>
      </c>
      <c r="I181" s="196">
        <v>0</v>
      </c>
    </row>
    <row r="182" spans="1:9" ht="25.5">
      <c r="A182" s="161" t="s">
        <v>797</v>
      </c>
      <c r="B182" s="162" t="s">
        <v>798</v>
      </c>
      <c r="C182" s="196">
        <v>882592</v>
      </c>
      <c r="D182" s="196">
        <v>2800000</v>
      </c>
      <c r="E182" s="196">
        <v>0</v>
      </c>
      <c r="F182" s="196">
        <v>2700000</v>
      </c>
      <c r="G182" s="196">
        <v>0</v>
      </c>
      <c r="H182" s="196">
        <v>0</v>
      </c>
      <c r="I182" s="196">
        <v>2700000</v>
      </c>
    </row>
    <row r="183" spans="1:9">
      <c r="A183" s="161" t="s">
        <v>799</v>
      </c>
      <c r="B183" s="162" t="s">
        <v>800</v>
      </c>
      <c r="C183" s="196">
        <v>0</v>
      </c>
      <c r="D183" s="196">
        <v>0</v>
      </c>
      <c r="E183" s="196">
        <v>0</v>
      </c>
      <c r="F183" s="196">
        <v>0</v>
      </c>
      <c r="G183" s="196">
        <v>0</v>
      </c>
      <c r="H183" s="196">
        <v>0</v>
      </c>
      <c r="I183" s="196">
        <v>0</v>
      </c>
    </row>
    <row r="184" spans="1:9">
      <c r="A184" s="161" t="s">
        <v>801</v>
      </c>
      <c r="B184" s="162" t="s">
        <v>802</v>
      </c>
      <c r="C184" s="196">
        <v>0</v>
      </c>
      <c r="D184" s="196">
        <v>0</v>
      </c>
      <c r="E184" s="196">
        <v>0</v>
      </c>
      <c r="F184" s="196">
        <v>0</v>
      </c>
      <c r="G184" s="196">
        <v>0</v>
      </c>
      <c r="H184" s="196">
        <v>0</v>
      </c>
      <c r="I184" s="196">
        <v>0</v>
      </c>
    </row>
    <row r="185" spans="1:9">
      <c r="A185" s="161" t="s">
        <v>803</v>
      </c>
      <c r="B185" s="162" t="s">
        <v>804</v>
      </c>
      <c r="C185" s="196">
        <v>0</v>
      </c>
      <c r="D185" s="196">
        <v>0</v>
      </c>
      <c r="E185" s="196">
        <v>0</v>
      </c>
      <c r="F185" s="196">
        <v>0</v>
      </c>
      <c r="G185" s="196">
        <v>0</v>
      </c>
      <c r="H185" s="196">
        <v>0</v>
      </c>
      <c r="I185" s="196">
        <v>2700000</v>
      </c>
    </row>
    <row r="186" spans="1:9">
      <c r="A186" s="161" t="s">
        <v>805</v>
      </c>
      <c r="B186" s="162" t="s">
        <v>806</v>
      </c>
      <c r="C186" s="196">
        <v>0</v>
      </c>
      <c r="D186" s="196">
        <v>0</v>
      </c>
      <c r="E186" s="196">
        <v>0</v>
      </c>
      <c r="F186" s="196">
        <v>0</v>
      </c>
      <c r="G186" s="196">
        <v>0</v>
      </c>
      <c r="H186" s="196">
        <v>0</v>
      </c>
      <c r="I186" s="196">
        <v>0</v>
      </c>
    </row>
    <row r="187" spans="1:9">
      <c r="A187" s="161" t="s">
        <v>807</v>
      </c>
      <c r="B187" s="162" t="s">
        <v>808</v>
      </c>
      <c r="C187" s="196">
        <v>0</v>
      </c>
      <c r="D187" s="196">
        <v>0</v>
      </c>
      <c r="E187" s="196">
        <v>0</v>
      </c>
      <c r="F187" s="196">
        <v>0</v>
      </c>
      <c r="G187" s="196">
        <v>0</v>
      </c>
      <c r="H187" s="196">
        <v>0</v>
      </c>
      <c r="I187" s="196">
        <v>0</v>
      </c>
    </row>
    <row r="188" spans="1:9" ht="25.5">
      <c r="A188" s="161" t="s">
        <v>809</v>
      </c>
      <c r="B188" s="162" t="s">
        <v>810</v>
      </c>
      <c r="C188" s="196">
        <v>0</v>
      </c>
      <c r="D188" s="196">
        <v>0</v>
      </c>
      <c r="E188" s="196">
        <v>0</v>
      </c>
      <c r="F188" s="196">
        <v>0</v>
      </c>
      <c r="G188" s="196">
        <v>0</v>
      </c>
      <c r="H188" s="196">
        <v>0</v>
      </c>
      <c r="I188" s="196">
        <v>0</v>
      </c>
    </row>
    <row r="189" spans="1:9" ht="25.5">
      <c r="A189" s="161" t="s">
        <v>811</v>
      </c>
      <c r="B189" s="162" t="s">
        <v>812</v>
      </c>
      <c r="C189" s="196">
        <v>0</v>
      </c>
      <c r="D189" s="196">
        <v>0</v>
      </c>
      <c r="E189" s="196">
        <v>0</v>
      </c>
      <c r="F189" s="196">
        <v>0</v>
      </c>
      <c r="G189" s="196">
        <v>0</v>
      </c>
      <c r="H189" s="196">
        <v>0</v>
      </c>
      <c r="I189" s="196">
        <v>0</v>
      </c>
    </row>
    <row r="190" spans="1:9">
      <c r="A190" s="161" t="s">
        <v>813</v>
      </c>
      <c r="B190" s="162" t="s">
        <v>814</v>
      </c>
      <c r="C190" s="196">
        <v>0</v>
      </c>
      <c r="D190" s="196">
        <v>0</v>
      </c>
      <c r="E190" s="196">
        <v>0</v>
      </c>
      <c r="F190" s="196">
        <v>0</v>
      </c>
      <c r="G190" s="196">
        <v>0</v>
      </c>
      <c r="H190" s="196">
        <v>0</v>
      </c>
      <c r="I190" s="196">
        <v>0</v>
      </c>
    </row>
    <row r="191" spans="1:9">
      <c r="A191" s="161" t="s">
        <v>815</v>
      </c>
      <c r="B191" s="162" t="s">
        <v>816</v>
      </c>
      <c r="C191" s="196">
        <v>0</v>
      </c>
      <c r="D191" s="196">
        <v>0</v>
      </c>
      <c r="E191" s="196">
        <v>0</v>
      </c>
      <c r="F191" s="196">
        <v>0</v>
      </c>
      <c r="G191" s="196">
        <v>0</v>
      </c>
      <c r="H191" s="196">
        <v>0</v>
      </c>
      <c r="I191" s="196">
        <v>0</v>
      </c>
    </row>
    <row r="192" spans="1:9">
      <c r="A192" s="161" t="s">
        <v>817</v>
      </c>
      <c r="B192" s="162" t="s">
        <v>818</v>
      </c>
      <c r="C192" s="196">
        <v>0</v>
      </c>
      <c r="D192" s="196">
        <v>0</v>
      </c>
      <c r="E192" s="196">
        <v>0</v>
      </c>
      <c r="F192" s="196">
        <v>0</v>
      </c>
      <c r="G192" s="196">
        <v>0</v>
      </c>
      <c r="H192" s="196">
        <v>0</v>
      </c>
      <c r="I192" s="196">
        <v>0</v>
      </c>
    </row>
    <row r="193" spans="1:9">
      <c r="A193" s="161" t="s">
        <v>819</v>
      </c>
      <c r="B193" s="162" t="s">
        <v>820</v>
      </c>
      <c r="C193" s="196">
        <v>10859840</v>
      </c>
      <c r="D193" s="196">
        <v>4741571</v>
      </c>
      <c r="E193" s="196">
        <v>0</v>
      </c>
      <c r="F193" s="196">
        <v>0</v>
      </c>
      <c r="G193" s="196">
        <v>0</v>
      </c>
      <c r="H193" s="196">
        <v>0</v>
      </c>
      <c r="I193" s="196">
        <v>0</v>
      </c>
    </row>
    <row r="194" spans="1:9" ht="38.25">
      <c r="A194" s="164" t="s">
        <v>821</v>
      </c>
      <c r="B194" s="165" t="s">
        <v>822</v>
      </c>
      <c r="C194" s="197">
        <v>21701432</v>
      </c>
      <c r="D194" s="197">
        <v>36845571</v>
      </c>
      <c r="E194" s="197">
        <v>0</v>
      </c>
      <c r="F194" s="197">
        <v>27369406</v>
      </c>
      <c r="G194" s="197">
        <v>0</v>
      </c>
      <c r="H194" s="197">
        <v>0</v>
      </c>
      <c r="I194" s="197">
        <v>27369406</v>
      </c>
    </row>
    <row r="195" spans="1:9">
      <c r="A195" s="161" t="s">
        <v>823</v>
      </c>
      <c r="B195" s="162" t="s">
        <v>824</v>
      </c>
      <c r="C195" s="196">
        <v>0</v>
      </c>
      <c r="D195" s="196">
        <v>0</v>
      </c>
      <c r="E195" s="196">
        <v>0</v>
      </c>
      <c r="F195" s="196">
        <v>0</v>
      </c>
      <c r="G195" s="196">
        <v>0</v>
      </c>
      <c r="H195" s="196">
        <v>0</v>
      </c>
      <c r="I195" s="196">
        <v>0</v>
      </c>
    </row>
    <row r="196" spans="1:9">
      <c r="A196" s="161" t="s">
        <v>825</v>
      </c>
      <c r="B196" s="162" t="s">
        <v>826</v>
      </c>
      <c r="C196" s="196">
        <v>0</v>
      </c>
      <c r="D196" s="196">
        <v>0</v>
      </c>
      <c r="E196" s="196">
        <v>0</v>
      </c>
      <c r="F196" s="196">
        <v>0</v>
      </c>
      <c r="G196" s="196">
        <v>0</v>
      </c>
      <c r="H196" s="196">
        <v>0</v>
      </c>
      <c r="I196" s="196">
        <v>0</v>
      </c>
    </row>
    <row r="197" spans="1:9">
      <c r="A197" s="161" t="s">
        <v>827</v>
      </c>
      <c r="B197" s="162" t="s">
        <v>828</v>
      </c>
      <c r="C197" s="196">
        <v>0</v>
      </c>
      <c r="D197" s="196">
        <v>0</v>
      </c>
      <c r="E197" s="196">
        <v>0</v>
      </c>
      <c r="F197" s="196">
        <v>0</v>
      </c>
      <c r="G197" s="196">
        <v>0</v>
      </c>
      <c r="H197" s="196">
        <v>0</v>
      </c>
      <c r="I197" s="196">
        <v>0</v>
      </c>
    </row>
    <row r="198" spans="1:9">
      <c r="A198" s="161" t="s">
        <v>829</v>
      </c>
      <c r="B198" s="162" t="s">
        <v>830</v>
      </c>
      <c r="C198" s="196">
        <v>173000</v>
      </c>
      <c r="D198" s="196">
        <v>405000</v>
      </c>
      <c r="E198" s="196">
        <v>0</v>
      </c>
      <c r="F198" s="196">
        <v>319779</v>
      </c>
      <c r="G198" s="196">
        <v>0</v>
      </c>
      <c r="H198" s="196">
        <v>0</v>
      </c>
      <c r="I198" s="196">
        <v>319779</v>
      </c>
    </row>
    <row r="199" spans="1:9">
      <c r="A199" s="161" t="s">
        <v>831</v>
      </c>
      <c r="B199" s="162" t="s">
        <v>832</v>
      </c>
      <c r="C199" s="196">
        <v>118000</v>
      </c>
      <c r="D199" s="196">
        <v>1212000</v>
      </c>
      <c r="E199" s="196">
        <v>0</v>
      </c>
      <c r="F199" s="196">
        <v>585708</v>
      </c>
      <c r="G199" s="196">
        <v>0</v>
      </c>
      <c r="H199" s="196">
        <v>0</v>
      </c>
      <c r="I199" s="196">
        <v>585708</v>
      </c>
    </row>
    <row r="200" spans="1:9">
      <c r="A200" s="161" t="s">
        <v>833</v>
      </c>
      <c r="B200" s="162" t="s">
        <v>834</v>
      </c>
      <c r="C200" s="196">
        <v>0</v>
      </c>
      <c r="D200" s="196">
        <v>0</v>
      </c>
      <c r="E200" s="196">
        <v>0</v>
      </c>
      <c r="F200" s="196">
        <v>0</v>
      </c>
      <c r="G200" s="196">
        <v>0</v>
      </c>
      <c r="H200" s="196">
        <v>0</v>
      </c>
      <c r="I200" s="196">
        <v>0</v>
      </c>
    </row>
    <row r="201" spans="1:9" ht="25.5">
      <c r="A201" s="161" t="s">
        <v>835</v>
      </c>
      <c r="B201" s="162" t="s">
        <v>836</v>
      </c>
      <c r="C201" s="196">
        <v>0</v>
      </c>
      <c r="D201" s="196">
        <v>0</v>
      </c>
      <c r="E201" s="196">
        <v>0</v>
      </c>
      <c r="F201" s="196">
        <v>0</v>
      </c>
      <c r="G201" s="196">
        <v>0</v>
      </c>
      <c r="H201" s="196">
        <v>0</v>
      </c>
      <c r="I201" s="196">
        <v>0</v>
      </c>
    </row>
    <row r="202" spans="1:9" ht="25.5">
      <c r="A202" s="161" t="s">
        <v>837</v>
      </c>
      <c r="B202" s="162" t="s">
        <v>838</v>
      </c>
      <c r="C202" s="196">
        <v>79000</v>
      </c>
      <c r="D202" s="196">
        <v>435592</v>
      </c>
      <c r="E202" s="196">
        <v>0</v>
      </c>
      <c r="F202" s="196">
        <v>244480</v>
      </c>
      <c r="G202" s="196">
        <v>0</v>
      </c>
      <c r="H202" s="196">
        <v>0</v>
      </c>
      <c r="I202" s="196">
        <v>244480</v>
      </c>
    </row>
    <row r="203" spans="1:9">
      <c r="A203" s="164" t="s">
        <v>839</v>
      </c>
      <c r="B203" s="165" t="s">
        <v>840</v>
      </c>
      <c r="C203" s="197">
        <v>370000</v>
      </c>
      <c r="D203" s="197">
        <v>2052592</v>
      </c>
      <c r="E203" s="197">
        <v>0</v>
      </c>
      <c r="F203" s="197">
        <v>1149967</v>
      </c>
      <c r="G203" s="197">
        <v>0</v>
      </c>
      <c r="H203" s="197">
        <v>0</v>
      </c>
      <c r="I203" s="197">
        <v>1149967</v>
      </c>
    </row>
    <row r="204" spans="1:9">
      <c r="A204" s="161" t="s">
        <v>841</v>
      </c>
      <c r="B204" s="162" t="s">
        <v>842</v>
      </c>
      <c r="C204" s="196">
        <v>0</v>
      </c>
      <c r="D204" s="196">
        <v>0</v>
      </c>
      <c r="E204" s="196">
        <v>0</v>
      </c>
      <c r="F204" s="196">
        <v>0</v>
      </c>
      <c r="G204" s="196">
        <v>0</v>
      </c>
      <c r="H204" s="196">
        <v>0</v>
      </c>
      <c r="I204" s="196">
        <v>0</v>
      </c>
    </row>
    <row r="205" spans="1:9">
      <c r="A205" s="161" t="s">
        <v>843</v>
      </c>
      <c r="B205" s="162" t="s">
        <v>844</v>
      </c>
      <c r="C205" s="196">
        <v>0</v>
      </c>
      <c r="D205" s="196">
        <v>0</v>
      </c>
      <c r="E205" s="196">
        <v>0</v>
      </c>
      <c r="F205" s="196">
        <v>0</v>
      </c>
      <c r="G205" s="196">
        <v>0</v>
      </c>
      <c r="H205" s="196">
        <v>0</v>
      </c>
      <c r="I205" s="196">
        <v>0</v>
      </c>
    </row>
    <row r="206" spans="1:9">
      <c r="A206" s="161" t="s">
        <v>845</v>
      </c>
      <c r="B206" s="162" t="s">
        <v>846</v>
      </c>
      <c r="C206" s="196">
        <v>0</v>
      </c>
      <c r="D206" s="196">
        <v>0</v>
      </c>
      <c r="E206" s="196">
        <v>0</v>
      </c>
      <c r="F206" s="196">
        <v>0</v>
      </c>
      <c r="G206" s="196">
        <v>0</v>
      </c>
      <c r="H206" s="196">
        <v>0</v>
      </c>
      <c r="I206" s="196">
        <v>0</v>
      </c>
    </row>
    <row r="207" spans="1:9" ht="25.5">
      <c r="A207" s="161" t="s">
        <v>847</v>
      </c>
      <c r="B207" s="162" t="s">
        <v>848</v>
      </c>
      <c r="C207" s="196">
        <v>0</v>
      </c>
      <c r="D207" s="196">
        <v>0</v>
      </c>
      <c r="E207" s="196">
        <v>0</v>
      </c>
      <c r="F207" s="196">
        <v>0</v>
      </c>
      <c r="G207" s="196">
        <v>0</v>
      </c>
      <c r="H207" s="196">
        <v>0</v>
      </c>
      <c r="I207" s="196">
        <v>0</v>
      </c>
    </row>
    <row r="208" spans="1:9">
      <c r="A208" s="164" t="s">
        <v>849</v>
      </c>
      <c r="B208" s="165" t="s">
        <v>850</v>
      </c>
      <c r="C208" s="197">
        <v>0</v>
      </c>
      <c r="D208" s="197">
        <v>0</v>
      </c>
      <c r="E208" s="197">
        <v>0</v>
      </c>
      <c r="F208" s="197">
        <v>0</v>
      </c>
      <c r="G208" s="197">
        <v>0</v>
      </c>
      <c r="H208" s="197">
        <v>0</v>
      </c>
      <c r="I208" s="197">
        <v>0</v>
      </c>
    </row>
    <row r="209" spans="1:9" ht="25.5">
      <c r="A209" s="161" t="s">
        <v>851</v>
      </c>
      <c r="B209" s="162" t="s">
        <v>852</v>
      </c>
      <c r="C209" s="196">
        <v>0</v>
      </c>
      <c r="D209" s="196">
        <v>0</v>
      </c>
      <c r="E209" s="196">
        <v>0</v>
      </c>
      <c r="F209" s="196">
        <v>0</v>
      </c>
      <c r="G209" s="196">
        <v>0</v>
      </c>
      <c r="H209" s="196">
        <v>0</v>
      </c>
      <c r="I209" s="196">
        <v>0</v>
      </c>
    </row>
    <row r="210" spans="1:9" ht="38.25">
      <c r="A210" s="161" t="s">
        <v>853</v>
      </c>
      <c r="B210" s="162" t="s">
        <v>854</v>
      </c>
      <c r="C210" s="196">
        <v>0</v>
      </c>
      <c r="D210" s="196">
        <v>0</v>
      </c>
      <c r="E210" s="196">
        <v>0</v>
      </c>
      <c r="F210" s="196">
        <v>0</v>
      </c>
      <c r="G210" s="196">
        <v>0</v>
      </c>
      <c r="H210" s="196">
        <v>0</v>
      </c>
      <c r="I210" s="196">
        <v>0</v>
      </c>
    </row>
    <row r="211" spans="1:9">
      <c r="A211" s="161" t="s">
        <v>855</v>
      </c>
      <c r="B211" s="162" t="s">
        <v>856</v>
      </c>
      <c r="C211" s="196">
        <v>0</v>
      </c>
      <c r="D211" s="196">
        <v>0</v>
      </c>
      <c r="E211" s="196">
        <v>0</v>
      </c>
      <c r="F211" s="196">
        <v>0</v>
      </c>
      <c r="G211" s="196">
        <v>0</v>
      </c>
      <c r="H211" s="196">
        <v>0</v>
      </c>
      <c r="I211" s="196">
        <v>0</v>
      </c>
    </row>
    <row r="212" spans="1:9">
      <c r="A212" s="161" t="s">
        <v>857</v>
      </c>
      <c r="B212" s="162" t="s">
        <v>858</v>
      </c>
      <c r="C212" s="196">
        <v>0</v>
      </c>
      <c r="D212" s="196">
        <v>0</v>
      </c>
      <c r="E212" s="196">
        <v>0</v>
      </c>
      <c r="F212" s="196">
        <v>0</v>
      </c>
      <c r="G212" s="196">
        <v>0</v>
      </c>
      <c r="H212" s="196">
        <v>0</v>
      </c>
      <c r="I212" s="196">
        <v>0</v>
      </c>
    </row>
    <row r="213" spans="1:9" ht="25.5">
      <c r="A213" s="161" t="s">
        <v>859</v>
      </c>
      <c r="B213" s="162" t="s">
        <v>860</v>
      </c>
      <c r="C213" s="196">
        <v>0</v>
      </c>
      <c r="D213" s="196">
        <v>0</v>
      </c>
      <c r="E213" s="196">
        <v>0</v>
      </c>
      <c r="F213" s="196">
        <v>0</v>
      </c>
      <c r="G213" s="196">
        <v>0</v>
      </c>
      <c r="H213" s="196">
        <v>0</v>
      </c>
      <c r="I213" s="196">
        <v>0</v>
      </c>
    </row>
    <row r="214" spans="1:9">
      <c r="A214" s="161" t="s">
        <v>861</v>
      </c>
      <c r="B214" s="162" t="s">
        <v>862</v>
      </c>
      <c r="C214" s="196">
        <v>0</v>
      </c>
      <c r="D214" s="196">
        <v>0</v>
      </c>
      <c r="E214" s="196">
        <v>0</v>
      </c>
      <c r="F214" s="196">
        <v>0</v>
      </c>
      <c r="G214" s="196">
        <v>0</v>
      </c>
      <c r="H214" s="196">
        <v>0</v>
      </c>
      <c r="I214" s="196">
        <v>0</v>
      </c>
    </row>
    <row r="215" spans="1:9">
      <c r="A215" s="161" t="s">
        <v>863</v>
      </c>
      <c r="B215" s="162" t="s">
        <v>864</v>
      </c>
      <c r="C215" s="196">
        <v>0</v>
      </c>
      <c r="D215" s="196">
        <v>0</v>
      </c>
      <c r="E215" s="196">
        <v>0</v>
      </c>
      <c r="F215" s="196">
        <v>0</v>
      </c>
      <c r="G215" s="196">
        <v>0</v>
      </c>
      <c r="H215" s="196">
        <v>0</v>
      </c>
      <c r="I215" s="196">
        <v>0</v>
      </c>
    </row>
    <row r="216" spans="1:9">
      <c r="A216" s="161" t="s">
        <v>865</v>
      </c>
      <c r="B216" s="162" t="s">
        <v>866</v>
      </c>
      <c r="C216" s="196">
        <v>0</v>
      </c>
      <c r="D216" s="196">
        <v>0</v>
      </c>
      <c r="E216" s="196">
        <v>0</v>
      </c>
      <c r="F216" s="196">
        <v>0</v>
      </c>
      <c r="G216" s="196">
        <v>0</v>
      </c>
      <c r="H216" s="196">
        <v>0</v>
      </c>
      <c r="I216" s="196">
        <v>0</v>
      </c>
    </row>
    <row r="217" spans="1:9" ht="25.5">
      <c r="A217" s="161" t="s">
        <v>867</v>
      </c>
      <c r="B217" s="162" t="s">
        <v>868</v>
      </c>
      <c r="C217" s="196">
        <v>0</v>
      </c>
      <c r="D217" s="196">
        <v>0</v>
      </c>
      <c r="E217" s="196">
        <v>0</v>
      </c>
      <c r="F217" s="196">
        <v>0</v>
      </c>
      <c r="G217" s="196">
        <v>0</v>
      </c>
      <c r="H217" s="196">
        <v>0</v>
      </c>
      <c r="I217" s="196">
        <v>0</v>
      </c>
    </row>
    <row r="218" spans="1:9">
      <c r="A218" s="161" t="s">
        <v>869</v>
      </c>
      <c r="B218" s="162" t="s">
        <v>870</v>
      </c>
      <c r="C218" s="196">
        <v>0</v>
      </c>
      <c r="D218" s="196">
        <v>0</v>
      </c>
      <c r="E218" s="196">
        <v>0</v>
      </c>
      <c r="F218" s="196">
        <v>0</v>
      </c>
      <c r="G218" s="196">
        <v>0</v>
      </c>
      <c r="H218" s="196">
        <v>0</v>
      </c>
      <c r="I218" s="196">
        <v>0</v>
      </c>
    </row>
    <row r="219" spans="1:9" ht="25.5">
      <c r="A219" s="161" t="s">
        <v>871</v>
      </c>
      <c r="B219" s="162" t="s">
        <v>872</v>
      </c>
      <c r="C219" s="196">
        <v>0</v>
      </c>
      <c r="D219" s="196">
        <v>0</v>
      </c>
      <c r="E219" s="196">
        <v>0</v>
      </c>
      <c r="F219" s="196">
        <v>0</v>
      </c>
      <c r="G219" s="196">
        <v>0</v>
      </c>
      <c r="H219" s="196">
        <v>0</v>
      </c>
      <c r="I219" s="196">
        <v>0</v>
      </c>
    </row>
    <row r="220" spans="1:9" ht="25.5">
      <c r="A220" s="161" t="s">
        <v>873</v>
      </c>
      <c r="B220" s="162" t="s">
        <v>874</v>
      </c>
      <c r="C220" s="196">
        <v>0</v>
      </c>
      <c r="D220" s="196">
        <v>0</v>
      </c>
      <c r="E220" s="196">
        <v>0</v>
      </c>
      <c r="F220" s="196">
        <v>0</v>
      </c>
      <c r="G220" s="196">
        <v>0</v>
      </c>
      <c r="H220" s="196">
        <v>0</v>
      </c>
      <c r="I220" s="196">
        <v>0</v>
      </c>
    </row>
    <row r="221" spans="1:9" ht="38.25">
      <c r="A221" s="161" t="s">
        <v>875</v>
      </c>
      <c r="B221" s="162" t="s">
        <v>876</v>
      </c>
      <c r="C221" s="196">
        <v>0</v>
      </c>
      <c r="D221" s="196">
        <v>0</v>
      </c>
      <c r="E221" s="196">
        <v>0</v>
      </c>
      <c r="F221" s="196">
        <v>0</v>
      </c>
      <c r="G221" s="196">
        <v>0</v>
      </c>
      <c r="H221" s="196">
        <v>0</v>
      </c>
      <c r="I221" s="196">
        <v>0</v>
      </c>
    </row>
    <row r="222" spans="1:9">
      <c r="A222" s="161" t="s">
        <v>877</v>
      </c>
      <c r="B222" s="162" t="s">
        <v>878</v>
      </c>
      <c r="C222" s="196">
        <v>0</v>
      </c>
      <c r="D222" s="196">
        <v>0</v>
      </c>
      <c r="E222" s="196">
        <v>0</v>
      </c>
      <c r="F222" s="196">
        <v>0</v>
      </c>
      <c r="G222" s="196">
        <v>0</v>
      </c>
      <c r="H222" s="196">
        <v>0</v>
      </c>
      <c r="I222" s="196">
        <v>0</v>
      </c>
    </row>
    <row r="223" spans="1:9">
      <c r="A223" s="161" t="s">
        <v>879</v>
      </c>
      <c r="B223" s="162" t="s">
        <v>880</v>
      </c>
      <c r="C223" s="196">
        <v>0</v>
      </c>
      <c r="D223" s="196">
        <v>0</v>
      </c>
      <c r="E223" s="196">
        <v>0</v>
      </c>
      <c r="F223" s="196">
        <v>0</v>
      </c>
      <c r="G223" s="196">
        <v>0</v>
      </c>
      <c r="H223" s="196">
        <v>0</v>
      </c>
      <c r="I223" s="196">
        <v>0</v>
      </c>
    </row>
    <row r="224" spans="1:9" ht="25.5">
      <c r="A224" s="161" t="s">
        <v>881</v>
      </c>
      <c r="B224" s="162" t="s">
        <v>882</v>
      </c>
      <c r="C224" s="196">
        <v>0</v>
      </c>
      <c r="D224" s="196">
        <v>0</v>
      </c>
      <c r="E224" s="196">
        <v>0</v>
      </c>
      <c r="F224" s="196">
        <v>0</v>
      </c>
      <c r="G224" s="196">
        <v>0</v>
      </c>
      <c r="H224" s="196">
        <v>0</v>
      </c>
      <c r="I224" s="196">
        <v>0</v>
      </c>
    </row>
    <row r="225" spans="1:9">
      <c r="A225" s="161" t="s">
        <v>883</v>
      </c>
      <c r="B225" s="162" t="s">
        <v>884</v>
      </c>
      <c r="C225" s="196">
        <v>0</v>
      </c>
      <c r="D225" s="196">
        <v>0</v>
      </c>
      <c r="E225" s="196">
        <v>0</v>
      </c>
      <c r="F225" s="196">
        <v>0</v>
      </c>
      <c r="G225" s="196">
        <v>0</v>
      </c>
      <c r="H225" s="196">
        <v>0</v>
      </c>
      <c r="I225" s="196">
        <v>0</v>
      </c>
    </row>
    <row r="226" spans="1:9">
      <c r="A226" s="161" t="s">
        <v>885</v>
      </c>
      <c r="B226" s="162" t="s">
        <v>886</v>
      </c>
      <c r="C226" s="196">
        <v>0</v>
      </c>
      <c r="D226" s="196">
        <v>0</v>
      </c>
      <c r="E226" s="196">
        <v>0</v>
      </c>
      <c r="F226" s="196">
        <v>0</v>
      </c>
      <c r="G226" s="196">
        <v>0</v>
      </c>
      <c r="H226" s="196">
        <v>0</v>
      </c>
      <c r="I226" s="196">
        <v>0</v>
      </c>
    </row>
    <row r="227" spans="1:9">
      <c r="A227" s="161" t="s">
        <v>887</v>
      </c>
      <c r="B227" s="162" t="s">
        <v>888</v>
      </c>
      <c r="C227" s="196">
        <v>0</v>
      </c>
      <c r="D227" s="196">
        <v>0</v>
      </c>
      <c r="E227" s="196">
        <v>0</v>
      </c>
      <c r="F227" s="196">
        <v>0</v>
      </c>
      <c r="G227" s="196">
        <v>0</v>
      </c>
      <c r="H227" s="196">
        <v>0</v>
      </c>
      <c r="I227" s="196">
        <v>0</v>
      </c>
    </row>
    <row r="228" spans="1:9" ht="25.5">
      <c r="A228" s="161" t="s">
        <v>889</v>
      </c>
      <c r="B228" s="162" t="s">
        <v>890</v>
      </c>
      <c r="C228" s="196">
        <v>0</v>
      </c>
      <c r="D228" s="196">
        <v>0</v>
      </c>
      <c r="E228" s="196">
        <v>0</v>
      </c>
      <c r="F228" s="196">
        <v>0</v>
      </c>
      <c r="G228" s="196">
        <v>0</v>
      </c>
      <c r="H228" s="196">
        <v>0</v>
      </c>
      <c r="I228" s="196">
        <v>0</v>
      </c>
    </row>
    <row r="229" spans="1:9">
      <c r="A229" s="161" t="s">
        <v>891</v>
      </c>
      <c r="B229" s="162" t="s">
        <v>892</v>
      </c>
      <c r="C229" s="196">
        <v>0</v>
      </c>
      <c r="D229" s="196">
        <v>0</v>
      </c>
      <c r="E229" s="196">
        <v>0</v>
      </c>
      <c r="F229" s="196">
        <v>0</v>
      </c>
      <c r="G229" s="196">
        <v>0</v>
      </c>
      <c r="H229" s="196">
        <v>0</v>
      </c>
      <c r="I229" s="196">
        <v>0</v>
      </c>
    </row>
    <row r="230" spans="1:9" ht="25.5">
      <c r="A230" s="161" t="s">
        <v>893</v>
      </c>
      <c r="B230" s="162" t="s">
        <v>894</v>
      </c>
      <c r="C230" s="196">
        <v>0</v>
      </c>
      <c r="D230" s="196">
        <v>0</v>
      </c>
      <c r="E230" s="196">
        <v>0</v>
      </c>
      <c r="F230" s="196">
        <v>0</v>
      </c>
      <c r="G230" s="196">
        <v>0</v>
      </c>
      <c r="H230" s="196">
        <v>0</v>
      </c>
      <c r="I230" s="196">
        <v>0</v>
      </c>
    </row>
    <row r="231" spans="1:9" ht="25.5">
      <c r="A231" s="161" t="s">
        <v>895</v>
      </c>
      <c r="B231" s="162" t="s">
        <v>896</v>
      </c>
      <c r="C231" s="196">
        <v>0</v>
      </c>
      <c r="D231" s="196">
        <v>0</v>
      </c>
      <c r="E231" s="196">
        <v>0</v>
      </c>
      <c r="F231" s="196">
        <v>0</v>
      </c>
      <c r="G231" s="196">
        <v>0</v>
      </c>
      <c r="H231" s="196">
        <v>0</v>
      </c>
      <c r="I231" s="196">
        <v>0</v>
      </c>
    </row>
    <row r="232" spans="1:9" ht="25.5">
      <c r="A232" s="161" t="s">
        <v>897</v>
      </c>
      <c r="B232" s="162" t="s">
        <v>898</v>
      </c>
      <c r="C232" s="196">
        <v>0</v>
      </c>
      <c r="D232" s="196">
        <v>0</v>
      </c>
      <c r="E232" s="196">
        <v>0</v>
      </c>
      <c r="F232" s="196">
        <v>0</v>
      </c>
      <c r="G232" s="196">
        <v>0</v>
      </c>
      <c r="H232" s="196">
        <v>0</v>
      </c>
      <c r="I232" s="196">
        <v>0</v>
      </c>
    </row>
    <row r="233" spans="1:9">
      <c r="A233" s="161" t="s">
        <v>899</v>
      </c>
      <c r="B233" s="162" t="s">
        <v>900</v>
      </c>
      <c r="C233" s="196">
        <v>0</v>
      </c>
      <c r="D233" s="196">
        <v>0</v>
      </c>
      <c r="E233" s="196">
        <v>0</v>
      </c>
      <c r="F233" s="196">
        <v>0</v>
      </c>
      <c r="G233" s="196">
        <v>0</v>
      </c>
      <c r="H233" s="196">
        <v>0</v>
      </c>
      <c r="I233" s="196">
        <v>0</v>
      </c>
    </row>
    <row r="234" spans="1:9">
      <c r="A234" s="161" t="s">
        <v>901</v>
      </c>
      <c r="B234" s="162" t="s">
        <v>902</v>
      </c>
      <c r="C234" s="196">
        <v>0</v>
      </c>
      <c r="D234" s="196">
        <v>0</v>
      </c>
      <c r="E234" s="196">
        <v>0</v>
      </c>
      <c r="F234" s="196">
        <v>0</v>
      </c>
      <c r="G234" s="196">
        <v>0</v>
      </c>
      <c r="H234" s="196">
        <v>0</v>
      </c>
      <c r="I234" s="196">
        <v>0</v>
      </c>
    </row>
    <row r="235" spans="1:9" ht="25.5">
      <c r="A235" s="161" t="s">
        <v>903</v>
      </c>
      <c r="B235" s="162" t="s">
        <v>904</v>
      </c>
      <c r="C235" s="196">
        <v>0</v>
      </c>
      <c r="D235" s="196">
        <v>0</v>
      </c>
      <c r="E235" s="196">
        <v>0</v>
      </c>
      <c r="F235" s="196">
        <v>0</v>
      </c>
      <c r="G235" s="196">
        <v>0</v>
      </c>
      <c r="H235" s="196">
        <v>0</v>
      </c>
      <c r="I235" s="196">
        <v>0</v>
      </c>
    </row>
    <row r="236" spans="1:9">
      <c r="A236" s="161" t="s">
        <v>905</v>
      </c>
      <c r="B236" s="162" t="s">
        <v>906</v>
      </c>
      <c r="C236" s="196">
        <v>0</v>
      </c>
      <c r="D236" s="196">
        <v>0</v>
      </c>
      <c r="E236" s="196">
        <v>0</v>
      </c>
      <c r="F236" s="196">
        <v>0</v>
      </c>
      <c r="G236" s="196">
        <v>0</v>
      </c>
      <c r="H236" s="196">
        <v>0</v>
      </c>
      <c r="I236" s="196">
        <v>0</v>
      </c>
    </row>
    <row r="237" spans="1:9">
      <c r="A237" s="161" t="s">
        <v>907</v>
      </c>
      <c r="B237" s="162" t="s">
        <v>908</v>
      </c>
      <c r="C237" s="196">
        <v>0</v>
      </c>
      <c r="D237" s="196">
        <v>0</v>
      </c>
      <c r="E237" s="196">
        <v>0</v>
      </c>
      <c r="F237" s="196">
        <v>0</v>
      </c>
      <c r="G237" s="196">
        <v>0</v>
      </c>
      <c r="H237" s="196">
        <v>0</v>
      </c>
      <c r="I237" s="196">
        <v>0</v>
      </c>
    </row>
    <row r="238" spans="1:9">
      <c r="A238" s="161" t="s">
        <v>909</v>
      </c>
      <c r="B238" s="162" t="s">
        <v>910</v>
      </c>
      <c r="C238" s="196">
        <v>0</v>
      </c>
      <c r="D238" s="196">
        <v>0</v>
      </c>
      <c r="E238" s="196">
        <v>0</v>
      </c>
      <c r="F238" s="196">
        <v>0</v>
      </c>
      <c r="G238" s="196">
        <v>0</v>
      </c>
      <c r="H238" s="196">
        <v>0</v>
      </c>
      <c r="I238" s="196">
        <v>0</v>
      </c>
    </row>
    <row r="239" spans="1:9" ht="25.5">
      <c r="A239" s="161" t="s">
        <v>911</v>
      </c>
      <c r="B239" s="162" t="s">
        <v>912</v>
      </c>
      <c r="C239" s="196">
        <v>0</v>
      </c>
      <c r="D239" s="196">
        <v>0</v>
      </c>
      <c r="E239" s="196">
        <v>0</v>
      </c>
      <c r="F239" s="196">
        <v>0</v>
      </c>
      <c r="G239" s="196">
        <v>0</v>
      </c>
      <c r="H239" s="196">
        <v>0</v>
      </c>
      <c r="I239" s="196">
        <v>0</v>
      </c>
    </row>
    <row r="240" spans="1:9">
      <c r="A240" s="161" t="s">
        <v>913</v>
      </c>
      <c r="B240" s="162" t="s">
        <v>914</v>
      </c>
      <c r="C240" s="196">
        <v>0</v>
      </c>
      <c r="D240" s="196">
        <v>0</v>
      </c>
      <c r="E240" s="196">
        <v>0</v>
      </c>
      <c r="F240" s="196">
        <v>0</v>
      </c>
      <c r="G240" s="196">
        <v>0</v>
      </c>
      <c r="H240" s="196">
        <v>0</v>
      </c>
      <c r="I240" s="196">
        <v>0</v>
      </c>
    </row>
    <row r="241" spans="1:9" ht="25.5">
      <c r="A241" s="161" t="s">
        <v>915</v>
      </c>
      <c r="B241" s="162" t="s">
        <v>916</v>
      </c>
      <c r="C241" s="196">
        <v>0</v>
      </c>
      <c r="D241" s="196">
        <v>0</v>
      </c>
      <c r="E241" s="196">
        <v>0</v>
      </c>
      <c r="F241" s="196">
        <v>0</v>
      </c>
      <c r="G241" s="196">
        <v>0</v>
      </c>
      <c r="H241" s="196">
        <v>0</v>
      </c>
      <c r="I241" s="196">
        <v>0</v>
      </c>
    </row>
    <row r="242" spans="1:9" ht="25.5">
      <c r="A242" s="161" t="s">
        <v>917</v>
      </c>
      <c r="B242" s="162" t="s">
        <v>918</v>
      </c>
      <c r="C242" s="196">
        <v>0</v>
      </c>
      <c r="D242" s="196">
        <v>0</v>
      </c>
      <c r="E242" s="196">
        <v>0</v>
      </c>
      <c r="F242" s="196">
        <v>0</v>
      </c>
      <c r="G242" s="196">
        <v>0</v>
      </c>
      <c r="H242" s="196">
        <v>0</v>
      </c>
      <c r="I242" s="196">
        <v>0</v>
      </c>
    </row>
    <row r="243" spans="1:9" ht="38.25">
      <c r="A243" s="161" t="s">
        <v>919</v>
      </c>
      <c r="B243" s="162" t="s">
        <v>920</v>
      </c>
      <c r="C243" s="196">
        <v>0</v>
      </c>
      <c r="D243" s="196">
        <v>0</v>
      </c>
      <c r="E243" s="196">
        <v>0</v>
      </c>
      <c r="F243" s="196">
        <v>0</v>
      </c>
      <c r="G243" s="196">
        <v>0</v>
      </c>
      <c r="H243" s="196">
        <v>0</v>
      </c>
      <c r="I243" s="196">
        <v>0</v>
      </c>
    </row>
    <row r="244" spans="1:9" ht="38.25">
      <c r="A244" s="161" t="s">
        <v>921</v>
      </c>
      <c r="B244" s="162" t="s">
        <v>922</v>
      </c>
      <c r="C244" s="196">
        <v>0</v>
      </c>
      <c r="D244" s="196">
        <v>0</v>
      </c>
      <c r="E244" s="196">
        <v>0</v>
      </c>
      <c r="F244" s="196">
        <v>0</v>
      </c>
      <c r="G244" s="196">
        <v>0</v>
      </c>
      <c r="H244" s="196">
        <v>0</v>
      </c>
      <c r="I244" s="196">
        <v>0</v>
      </c>
    </row>
    <row r="245" spans="1:9" ht="38.25">
      <c r="A245" s="161" t="s">
        <v>923</v>
      </c>
      <c r="B245" s="162" t="s">
        <v>924</v>
      </c>
      <c r="C245" s="196">
        <v>0</v>
      </c>
      <c r="D245" s="196">
        <v>0</v>
      </c>
      <c r="E245" s="196">
        <v>0</v>
      </c>
      <c r="F245" s="196">
        <v>0</v>
      </c>
      <c r="G245" s="196">
        <v>0</v>
      </c>
      <c r="H245" s="196">
        <v>0</v>
      </c>
      <c r="I245" s="196">
        <v>0</v>
      </c>
    </row>
    <row r="246" spans="1:9">
      <c r="A246" s="161" t="s">
        <v>925</v>
      </c>
      <c r="B246" s="162" t="s">
        <v>926</v>
      </c>
      <c r="C246" s="196">
        <v>0</v>
      </c>
      <c r="D246" s="196">
        <v>0</v>
      </c>
      <c r="E246" s="196">
        <v>0</v>
      </c>
      <c r="F246" s="196">
        <v>0</v>
      </c>
      <c r="G246" s="196">
        <v>0</v>
      </c>
      <c r="H246" s="196">
        <v>0</v>
      </c>
      <c r="I246" s="196">
        <v>0</v>
      </c>
    </row>
    <row r="247" spans="1:9">
      <c r="A247" s="161" t="s">
        <v>927</v>
      </c>
      <c r="B247" s="162" t="s">
        <v>928</v>
      </c>
      <c r="C247" s="196">
        <v>0</v>
      </c>
      <c r="D247" s="196">
        <v>0</v>
      </c>
      <c r="E247" s="196">
        <v>0</v>
      </c>
      <c r="F247" s="196">
        <v>0</v>
      </c>
      <c r="G247" s="196">
        <v>0</v>
      </c>
      <c r="H247" s="196">
        <v>0</v>
      </c>
      <c r="I247" s="196">
        <v>0</v>
      </c>
    </row>
    <row r="248" spans="1:9">
      <c r="A248" s="161" t="s">
        <v>929</v>
      </c>
      <c r="B248" s="162" t="s">
        <v>930</v>
      </c>
      <c r="C248" s="196">
        <v>0</v>
      </c>
      <c r="D248" s="196">
        <v>0</v>
      </c>
      <c r="E248" s="196">
        <v>0</v>
      </c>
      <c r="F248" s="196">
        <v>0</v>
      </c>
      <c r="G248" s="196">
        <v>0</v>
      </c>
      <c r="H248" s="196">
        <v>0</v>
      </c>
      <c r="I248" s="196">
        <v>0</v>
      </c>
    </row>
    <row r="249" spans="1:9">
      <c r="A249" s="161" t="s">
        <v>931</v>
      </c>
      <c r="B249" s="162" t="s">
        <v>932</v>
      </c>
      <c r="C249" s="196">
        <v>0</v>
      </c>
      <c r="D249" s="196">
        <v>0</v>
      </c>
      <c r="E249" s="196">
        <v>0</v>
      </c>
      <c r="F249" s="196">
        <v>0</v>
      </c>
      <c r="G249" s="196">
        <v>0</v>
      </c>
      <c r="H249" s="196">
        <v>0</v>
      </c>
      <c r="I249" s="196">
        <v>0</v>
      </c>
    </row>
    <row r="250" spans="1:9">
      <c r="A250" s="161" t="s">
        <v>933</v>
      </c>
      <c r="B250" s="162" t="s">
        <v>934</v>
      </c>
      <c r="C250" s="196">
        <v>0</v>
      </c>
      <c r="D250" s="196">
        <v>0</v>
      </c>
      <c r="E250" s="196">
        <v>0</v>
      </c>
      <c r="F250" s="196">
        <v>0</v>
      </c>
      <c r="G250" s="196">
        <v>0</v>
      </c>
      <c r="H250" s="196">
        <v>0</v>
      </c>
      <c r="I250" s="196">
        <v>0</v>
      </c>
    </row>
    <row r="251" spans="1:9" ht="25.5">
      <c r="A251" s="161" t="s">
        <v>935</v>
      </c>
      <c r="B251" s="162" t="s">
        <v>936</v>
      </c>
      <c r="C251" s="196">
        <v>0</v>
      </c>
      <c r="D251" s="196">
        <v>0</v>
      </c>
      <c r="E251" s="196">
        <v>0</v>
      </c>
      <c r="F251" s="196">
        <v>0</v>
      </c>
      <c r="G251" s="196">
        <v>0</v>
      </c>
      <c r="H251" s="196">
        <v>0</v>
      </c>
      <c r="I251" s="196">
        <v>0</v>
      </c>
    </row>
    <row r="252" spans="1:9" ht="25.5">
      <c r="A252" s="161" t="s">
        <v>937</v>
      </c>
      <c r="B252" s="162" t="s">
        <v>938</v>
      </c>
      <c r="C252" s="196">
        <v>0</v>
      </c>
      <c r="D252" s="196">
        <v>0</v>
      </c>
      <c r="E252" s="196">
        <v>0</v>
      </c>
      <c r="F252" s="196">
        <v>0</v>
      </c>
      <c r="G252" s="196">
        <v>0</v>
      </c>
      <c r="H252" s="196">
        <v>0</v>
      </c>
      <c r="I252" s="196">
        <v>0</v>
      </c>
    </row>
    <row r="253" spans="1:9">
      <c r="A253" s="161" t="s">
        <v>939</v>
      </c>
      <c r="B253" s="162" t="s">
        <v>940</v>
      </c>
      <c r="C253" s="196">
        <v>0</v>
      </c>
      <c r="D253" s="196">
        <v>0</v>
      </c>
      <c r="E253" s="196">
        <v>0</v>
      </c>
      <c r="F253" s="196">
        <v>0</v>
      </c>
      <c r="G253" s="196">
        <v>0</v>
      </c>
      <c r="H253" s="196">
        <v>0</v>
      </c>
      <c r="I253" s="196">
        <v>0</v>
      </c>
    </row>
    <row r="254" spans="1:9">
      <c r="A254" s="161" t="s">
        <v>941</v>
      </c>
      <c r="B254" s="162" t="s">
        <v>942</v>
      </c>
      <c r="C254" s="196">
        <v>0</v>
      </c>
      <c r="D254" s="196">
        <v>0</v>
      </c>
      <c r="E254" s="196">
        <v>0</v>
      </c>
      <c r="F254" s="196">
        <v>0</v>
      </c>
      <c r="G254" s="196">
        <v>0</v>
      </c>
      <c r="H254" s="196">
        <v>0</v>
      </c>
      <c r="I254" s="196">
        <v>0</v>
      </c>
    </row>
    <row r="255" spans="1:9">
      <c r="A255" s="161" t="s">
        <v>943</v>
      </c>
      <c r="B255" s="162" t="s">
        <v>944</v>
      </c>
      <c r="C255" s="196">
        <v>0</v>
      </c>
      <c r="D255" s="196">
        <v>0</v>
      </c>
      <c r="E255" s="196">
        <v>0</v>
      </c>
      <c r="F255" s="196">
        <v>0</v>
      </c>
      <c r="G255" s="196">
        <v>0</v>
      </c>
      <c r="H255" s="196">
        <v>0</v>
      </c>
      <c r="I255" s="196">
        <v>0</v>
      </c>
    </row>
    <row r="256" spans="1:9">
      <c r="A256" s="161" t="s">
        <v>945</v>
      </c>
      <c r="B256" s="162" t="s">
        <v>946</v>
      </c>
      <c r="C256" s="196">
        <v>0</v>
      </c>
      <c r="D256" s="196">
        <v>0</v>
      </c>
      <c r="E256" s="196">
        <v>0</v>
      </c>
      <c r="F256" s="196">
        <v>0</v>
      </c>
      <c r="G256" s="196">
        <v>0</v>
      </c>
      <c r="H256" s="196">
        <v>0</v>
      </c>
      <c r="I256" s="196">
        <v>0</v>
      </c>
    </row>
    <row r="257" spans="1:9">
      <c r="A257" s="161" t="s">
        <v>947</v>
      </c>
      <c r="B257" s="162" t="s">
        <v>948</v>
      </c>
      <c r="C257" s="196">
        <v>0</v>
      </c>
      <c r="D257" s="196">
        <v>0</v>
      </c>
      <c r="E257" s="196">
        <v>0</v>
      </c>
      <c r="F257" s="196">
        <v>0</v>
      </c>
      <c r="G257" s="196">
        <v>0</v>
      </c>
      <c r="H257" s="196">
        <v>0</v>
      </c>
      <c r="I257" s="196">
        <v>0</v>
      </c>
    </row>
    <row r="258" spans="1:9" ht="25.5">
      <c r="A258" s="161" t="s">
        <v>949</v>
      </c>
      <c r="B258" s="162" t="s">
        <v>950</v>
      </c>
      <c r="C258" s="196">
        <v>0</v>
      </c>
      <c r="D258" s="196">
        <v>0</v>
      </c>
      <c r="E258" s="196">
        <v>0</v>
      </c>
      <c r="F258" s="196">
        <v>0</v>
      </c>
      <c r="G258" s="196">
        <v>0</v>
      </c>
      <c r="H258" s="196">
        <v>0</v>
      </c>
      <c r="I258" s="196">
        <v>0</v>
      </c>
    </row>
    <row r="259" spans="1:9" ht="25.5">
      <c r="A259" s="161" t="s">
        <v>951</v>
      </c>
      <c r="B259" s="162" t="s">
        <v>952</v>
      </c>
      <c r="C259" s="196">
        <v>0</v>
      </c>
      <c r="D259" s="196">
        <v>0</v>
      </c>
      <c r="E259" s="196">
        <v>0</v>
      </c>
      <c r="F259" s="196">
        <v>0</v>
      </c>
      <c r="G259" s="196">
        <v>0</v>
      </c>
      <c r="H259" s="196">
        <v>0</v>
      </c>
      <c r="I259" s="196">
        <v>0</v>
      </c>
    </row>
    <row r="260" spans="1:9">
      <c r="A260" s="161" t="s">
        <v>953</v>
      </c>
      <c r="B260" s="162" t="s">
        <v>954</v>
      </c>
      <c r="C260" s="196">
        <v>0</v>
      </c>
      <c r="D260" s="196">
        <v>0</v>
      </c>
      <c r="E260" s="196">
        <v>0</v>
      </c>
      <c r="F260" s="196">
        <v>0</v>
      </c>
      <c r="G260" s="196">
        <v>0</v>
      </c>
      <c r="H260" s="196">
        <v>0</v>
      </c>
      <c r="I260" s="196">
        <v>0</v>
      </c>
    </row>
    <row r="261" spans="1:9">
      <c r="A261" s="161" t="s">
        <v>955</v>
      </c>
      <c r="B261" s="162" t="s">
        <v>956</v>
      </c>
      <c r="C261" s="196">
        <v>0</v>
      </c>
      <c r="D261" s="196">
        <v>0</v>
      </c>
      <c r="E261" s="196">
        <v>0</v>
      </c>
      <c r="F261" s="196">
        <v>0</v>
      </c>
      <c r="G261" s="196">
        <v>0</v>
      </c>
      <c r="H261" s="196">
        <v>0</v>
      </c>
      <c r="I261" s="196">
        <v>0</v>
      </c>
    </row>
    <row r="262" spans="1:9">
      <c r="A262" s="161" t="s">
        <v>957</v>
      </c>
      <c r="B262" s="162" t="s">
        <v>958</v>
      </c>
      <c r="C262" s="196">
        <v>0</v>
      </c>
      <c r="D262" s="196">
        <v>0</v>
      </c>
      <c r="E262" s="196">
        <v>0</v>
      </c>
      <c r="F262" s="196">
        <v>0</v>
      </c>
      <c r="G262" s="196">
        <v>0</v>
      </c>
      <c r="H262" s="196">
        <v>0</v>
      </c>
      <c r="I262" s="196">
        <v>0</v>
      </c>
    </row>
    <row r="263" spans="1:9">
      <c r="A263" s="161" t="s">
        <v>959</v>
      </c>
      <c r="B263" s="162" t="s">
        <v>960</v>
      </c>
      <c r="C263" s="196">
        <v>0</v>
      </c>
      <c r="D263" s="196">
        <v>0</v>
      </c>
      <c r="E263" s="196">
        <v>0</v>
      </c>
      <c r="F263" s="196">
        <v>0</v>
      </c>
      <c r="G263" s="196">
        <v>0</v>
      </c>
      <c r="H263" s="196">
        <v>0</v>
      </c>
      <c r="I263" s="196">
        <v>0</v>
      </c>
    </row>
    <row r="264" spans="1:9">
      <c r="A264" s="161" t="s">
        <v>961</v>
      </c>
      <c r="B264" s="162" t="s">
        <v>962</v>
      </c>
      <c r="C264" s="196">
        <v>0</v>
      </c>
      <c r="D264" s="196">
        <v>0</v>
      </c>
      <c r="E264" s="196">
        <v>0</v>
      </c>
      <c r="F264" s="196">
        <v>0</v>
      </c>
      <c r="G264" s="196">
        <v>0</v>
      </c>
      <c r="H264" s="196">
        <v>0</v>
      </c>
      <c r="I264" s="196">
        <v>0</v>
      </c>
    </row>
    <row r="265" spans="1:9" ht="25.5">
      <c r="A265" s="161" t="s">
        <v>963</v>
      </c>
      <c r="B265" s="162" t="s">
        <v>964</v>
      </c>
      <c r="C265" s="196">
        <v>0</v>
      </c>
      <c r="D265" s="196">
        <v>0</v>
      </c>
      <c r="E265" s="196">
        <v>0</v>
      </c>
      <c r="F265" s="196">
        <v>0</v>
      </c>
      <c r="G265" s="196">
        <v>0</v>
      </c>
      <c r="H265" s="196">
        <v>0</v>
      </c>
      <c r="I265" s="196">
        <v>0</v>
      </c>
    </row>
    <row r="266" spans="1:9" ht="25.5">
      <c r="A266" s="161" t="s">
        <v>965</v>
      </c>
      <c r="B266" s="162" t="s">
        <v>966</v>
      </c>
      <c r="C266" s="196">
        <v>0</v>
      </c>
      <c r="D266" s="196">
        <v>0</v>
      </c>
      <c r="E266" s="196">
        <v>0</v>
      </c>
      <c r="F266" s="196">
        <v>0</v>
      </c>
      <c r="G266" s="196">
        <v>0</v>
      </c>
      <c r="H266" s="196">
        <v>0</v>
      </c>
      <c r="I266" s="196">
        <v>0</v>
      </c>
    </row>
    <row r="267" spans="1:9">
      <c r="A267" s="161" t="s">
        <v>967</v>
      </c>
      <c r="B267" s="162" t="s">
        <v>968</v>
      </c>
      <c r="C267" s="196">
        <v>0</v>
      </c>
      <c r="D267" s="196">
        <v>0</v>
      </c>
      <c r="E267" s="196">
        <v>0</v>
      </c>
      <c r="F267" s="196">
        <v>0</v>
      </c>
      <c r="G267" s="196">
        <v>0</v>
      </c>
      <c r="H267" s="196">
        <v>0</v>
      </c>
      <c r="I267" s="196">
        <v>0</v>
      </c>
    </row>
    <row r="268" spans="1:9">
      <c r="A268" s="161" t="s">
        <v>969</v>
      </c>
      <c r="B268" s="162" t="s">
        <v>970</v>
      </c>
      <c r="C268" s="196">
        <v>0</v>
      </c>
      <c r="D268" s="196">
        <v>0</v>
      </c>
      <c r="E268" s="196">
        <v>0</v>
      </c>
      <c r="F268" s="196">
        <v>0</v>
      </c>
      <c r="G268" s="196">
        <v>0</v>
      </c>
      <c r="H268" s="196">
        <v>0</v>
      </c>
      <c r="I268" s="196">
        <v>0</v>
      </c>
    </row>
    <row r="269" spans="1:9">
      <c r="A269" s="161" t="s">
        <v>971</v>
      </c>
      <c r="B269" s="162" t="s">
        <v>972</v>
      </c>
      <c r="C269" s="196">
        <v>0</v>
      </c>
      <c r="D269" s="196">
        <v>0</v>
      </c>
      <c r="E269" s="196">
        <v>0</v>
      </c>
      <c r="F269" s="196">
        <v>0</v>
      </c>
      <c r="G269" s="196">
        <v>0</v>
      </c>
      <c r="H269" s="196">
        <v>0</v>
      </c>
      <c r="I269" s="196">
        <v>0</v>
      </c>
    </row>
    <row r="270" spans="1:9" ht="25.5">
      <c r="A270" s="164" t="s">
        <v>973</v>
      </c>
      <c r="B270" s="165" t="s">
        <v>974</v>
      </c>
      <c r="C270" s="197">
        <v>0</v>
      </c>
      <c r="D270" s="197">
        <v>0</v>
      </c>
      <c r="E270" s="197">
        <v>0</v>
      </c>
      <c r="F270" s="197">
        <v>0</v>
      </c>
      <c r="G270" s="197">
        <v>0</v>
      </c>
      <c r="H270" s="197">
        <v>0</v>
      </c>
      <c r="I270" s="197">
        <v>0</v>
      </c>
    </row>
    <row r="271" spans="1:9" ht="25.5">
      <c r="A271" s="164" t="s">
        <v>975</v>
      </c>
      <c r="B271" s="165" t="s">
        <v>976</v>
      </c>
      <c r="C271" s="197">
        <v>224404432</v>
      </c>
      <c r="D271" s="197">
        <v>252907181</v>
      </c>
      <c r="E271" s="197">
        <v>55694553</v>
      </c>
      <c r="F271" s="197">
        <v>134449453</v>
      </c>
      <c r="G271" s="197">
        <v>402759870</v>
      </c>
      <c r="H271" s="197">
        <v>0</v>
      </c>
      <c r="I271" s="197">
        <v>134140281</v>
      </c>
    </row>
  </sheetData>
  <mergeCells count="1">
    <mergeCell ref="A1:I1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68"/>
  <sheetViews>
    <sheetView view="pageBreakPreview" topLeftCell="A34" zoomScale="130" zoomScaleNormal="115" zoomScaleSheetLayoutView="130" workbookViewId="0">
      <selection activeCell="D14" sqref="D14"/>
    </sheetView>
  </sheetViews>
  <sheetFormatPr defaultColWidth="9.125" defaultRowHeight="12.75"/>
  <cols>
    <col min="1" max="1" width="5.875" style="9" customWidth="1"/>
    <col min="2" max="2" width="47.25" style="79" customWidth="1"/>
    <col min="3" max="5" width="14" style="9" customWidth="1"/>
    <col min="6" max="6" width="47.25" style="9" customWidth="1"/>
    <col min="7" max="9" width="14" style="9" customWidth="1"/>
    <col min="10" max="16384" width="9.125" style="9"/>
  </cols>
  <sheetData>
    <row r="1" spans="1:9" ht="39.75" customHeight="1">
      <c r="B1" s="77" t="s">
        <v>151</v>
      </c>
      <c r="C1" s="78"/>
      <c r="D1" s="78"/>
      <c r="E1" s="78"/>
      <c r="F1" s="78"/>
      <c r="G1" s="78"/>
      <c r="H1" s="78"/>
      <c r="I1" s="78"/>
    </row>
    <row r="2" spans="1:9" ht="14.25" thickBot="1">
      <c r="G2" s="80"/>
      <c r="H2" s="80"/>
      <c r="I2" s="80" t="s">
        <v>558</v>
      </c>
    </row>
    <row r="3" spans="1:9" ht="18" customHeight="1" thickBot="1">
      <c r="A3" s="533" t="s">
        <v>2</v>
      </c>
      <c r="B3" s="81" t="s">
        <v>152</v>
      </c>
      <c r="C3" s="82"/>
      <c r="D3" s="149"/>
      <c r="E3" s="149"/>
      <c r="F3" s="81" t="s">
        <v>153</v>
      </c>
      <c r="G3" s="83"/>
      <c r="H3" s="83"/>
      <c r="I3" s="83"/>
    </row>
    <row r="4" spans="1:9" s="85" customFormat="1" ht="35.25" customHeight="1" thickBot="1">
      <c r="A4" s="534"/>
      <c r="B4" s="84" t="s">
        <v>154</v>
      </c>
      <c r="C4" s="19" t="s">
        <v>554</v>
      </c>
      <c r="D4" s="19" t="s">
        <v>579</v>
      </c>
      <c r="E4" s="19" t="s">
        <v>580</v>
      </c>
      <c r="F4" s="84" t="s">
        <v>154</v>
      </c>
      <c r="G4" s="19" t="s">
        <v>554</v>
      </c>
      <c r="H4" s="19" t="s">
        <v>579</v>
      </c>
      <c r="I4" s="19" t="s">
        <v>580</v>
      </c>
    </row>
    <row r="5" spans="1:9" s="90" customFormat="1" ht="12" customHeight="1" thickBot="1">
      <c r="A5" s="86">
        <v>1</v>
      </c>
      <c r="B5" s="87">
        <v>2</v>
      </c>
      <c r="C5" s="88" t="s">
        <v>26</v>
      </c>
      <c r="D5" s="88" t="s">
        <v>134</v>
      </c>
      <c r="E5" s="88" t="s">
        <v>40</v>
      </c>
      <c r="F5" s="87" t="s">
        <v>134</v>
      </c>
      <c r="G5" s="89" t="s">
        <v>40</v>
      </c>
      <c r="H5" s="89"/>
      <c r="I5" s="89" t="s">
        <v>40</v>
      </c>
    </row>
    <row r="6" spans="1:9" ht="12.95" customHeight="1">
      <c r="A6" s="91" t="s">
        <v>4</v>
      </c>
      <c r="B6" s="92" t="s">
        <v>155</v>
      </c>
      <c r="C6" s="93">
        <f>'1.1.sz.mell.Pminfo'!D5</f>
        <v>0</v>
      </c>
      <c r="D6" s="93">
        <f>'1.1.sz.mell.Pminfo'!E5</f>
        <v>0</v>
      </c>
      <c r="E6" s="93">
        <f>'1.1.sz.mell.Pminfo'!F5</f>
        <v>0</v>
      </c>
      <c r="F6" s="92" t="s">
        <v>156</v>
      </c>
      <c r="G6" s="94">
        <f>'1.1.sz.mell.Pminfo'!D93</f>
        <v>117825000</v>
      </c>
      <c r="H6" s="94">
        <f>'1.1.sz.mell.Pminfo'!E93</f>
        <v>127343211</v>
      </c>
      <c r="I6" s="94">
        <f>'1.1.sz.mell.Pminfo'!F93</f>
        <v>65416763</v>
      </c>
    </row>
    <row r="7" spans="1:9" ht="12.95" customHeight="1">
      <c r="A7" s="95" t="s">
        <v>14</v>
      </c>
      <c r="B7" s="96" t="s">
        <v>157</v>
      </c>
      <c r="C7" s="97">
        <f>'1.1.sz.mell.Pminfo'!D12</f>
        <v>93895976</v>
      </c>
      <c r="D7" s="97">
        <f>'1.1.sz.mell.Pminfo'!E12</f>
        <v>123366725</v>
      </c>
      <c r="E7" s="97">
        <f>'1.1.sz.mell.Pminfo'!F12</f>
        <v>92199482</v>
      </c>
      <c r="F7" s="96" t="s">
        <v>123</v>
      </c>
      <c r="G7" s="94">
        <f>'1.1.sz.mell.Pminfo'!D94</f>
        <v>29673000</v>
      </c>
      <c r="H7" s="94">
        <f>'1.1.sz.mell.Pminfo'!E94</f>
        <v>31830807</v>
      </c>
      <c r="I7" s="94">
        <f>'1.1.sz.mell.Pminfo'!F94</f>
        <v>16336403</v>
      </c>
    </row>
    <row r="8" spans="1:9" ht="12.95" customHeight="1">
      <c r="A8" s="95" t="s">
        <v>26</v>
      </c>
      <c r="B8" s="96" t="s">
        <v>159</v>
      </c>
      <c r="C8" s="97">
        <f>'1.1.sz.mell.Pminfo'!D24</f>
        <v>0</v>
      </c>
      <c r="D8" s="97">
        <f>'1.1.sz.mell.Pminfo'!E24</f>
        <v>0</v>
      </c>
      <c r="E8" s="97">
        <f>'1.1.sz.mell.Pminfo'!F24</f>
        <v>0</v>
      </c>
      <c r="F8" s="96" t="s">
        <v>158</v>
      </c>
      <c r="G8" s="94">
        <f>'1.1.sz.mell.Pminfo'!D95</f>
        <v>54835000</v>
      </c>
      <c r="H8" s="94">
        <f>'1.1.sz.mell.Pminfo'!E95</f>
        <v>54835000</v>
      </c>
      <c r="I8" s="94">
        <f>'1.1.sz.mell.Pminfo'!F95</f>
        <v>23867742</v>
      </c>
    </row>
    <row r="9" spans="1:9" ht="12.95" customHeight="1">
      <c r="A9" s="95" t="s">
        <v>134</v>
      </c>
      <c r="B9" s="96" t="s">
        <v>237</v>
      </c>
      <c r="C9" s="97">
        <f>'1.1.sz.mell.Pminfo'!D32</f>
        <v>112798363</v>
      </c>
      <c r="D9" s="97">
        <f>'1.1.sz.mell.Pminfo'!E32</f>
        <v>111830363</v>
      </c>
      <c r="E9" s="97">
        <f>'1.1.sz.mell.Pminfo'!F32</f>
        <v>53847360</v>
      </c>
      <c r="F9" s="96" t="s">
        <v>125</v>
      </c>
      <c r="G9" s="94">
        <f>'1.1.sz.mell.Pminfo'!D96</f>
        <v>0</v>
      </c>
      <c r="H9" s="94">
        <f>'1.1.sz.mell.Pminfo'!E96</f>
        <v>0</v>
      </c>
      <c r="I9" s="94">
        <f>'1.1.sz.mell.Pminfo'!F96</f>
        <v>0</v>
      </c>
    </row>
    <row r="10" spans="1:9" ht="12.95" customHeight="1">
      <c r="A10" s="95" t="s">
        <v>40</v>
      </c>
      <c r="B10" s="98" t="s">
        <v>160</v>
      </c>
      <c r="C10" s="97">
        <f>'1.1.sz.mell.Pminfo'!D49</f>
        <v>0</v>
      </c>
      <c r="D10" s="97">
        <f>'1.1.sz.mell.Pminfo'!E49</f>
        <v>0</v>
      </c>
      <c r="E10" s="97">
        <f>'1.1.sz.mell.Pminfo'!F49</f>
        <v>0</v>
      </c>
      <c r="F10" s="96" t="s">
        <v>127</v>
      </c>
      <c r="G10" s="94">
        <f>'1.1.sz.mell.Pminfo'!D97</f>
        <v>10841592</v>
      </c>
      <c r="H10" s="94">
        <f>'1.1.sz.mell.Pminfo'!E97</f>
        <v>32104000</v>
      </c>
      <c r="I10" s="94">
        <f>'1.1.sz.mell.Pminfo'!F97</f>
        <v>27369406</v>
      </c>
    </row>
    <row r="11" spans="1:9" ht="12.95" customHeight="1">
      <c r="A11" s="95" t="s">
        <v>62</v>
      </c>
      <c r="B11" s="96" t="s">
        <v>161</v>
      </c>
      <c r="C11" s="99"/>
      <c r="D11" s="99"/>
      <c r="E11" s="99"/>
      <c r="F11" s="96" t="s">
        <v>162</v>
      </c>
      <c r="G11" s="3">
        <f>'1.1.sz.mell.Pminfo'!D99+'1.1.sz.mell.Pminfo'!D100</f>
        <v>10859840</v>
      </c>
      <c r="H11" s="3">
        <f>'1.1.sz.mell.Pminfo'!E99+'1.1.sz.mell.Pminfo'!E100</f>
        <v>4741571</v>
      </c>
      <c r="I11" s="3">
        <f>'1.1.sz.mell.Pminfo'!F99+'1.1.sz.mell.Pminfo'!F100</f>
        <v>0</v>
      </c>
    </row>
    <row r="12" spans="1:9" ht="12.95" customHeight="1">
      <c r="A12" s="95" t="s">
        <v>141</v>
      </c>
      <c r="B12" s="96"/>
      <c r="C12" s="99"/>
      <c r="D12" s="99"/>
      <c r="E12" s="99"/>
      <c r="F12" s="100"/>
      <c r="G12" s="3"/>
      <c r="H12" s="3"/>
      <c r="I12" s="3"/>
    </row>
    <row r="13" spans="1:9" ht="12.95" customHeight="1">
      <c r="A13" s="95" t="s">
        <v>80</v>
      </c>
      <c r="B13" s="100"/>
      <c r="C13" s="97"/>
      <c r="D13" s="97"/>
      <c r="E13" s="97"/>
      <c r="F13" s="100"/>
      <c r="G13" s="3"/>
      <c r="H13" s="3"/>
      <c r="I13" s="3"/>
    </row>
    <row r="14" spans="1:9" ht="12.95" customHeight="1">
      <c r="A14" s="95" t="s">
        <v>82</v>
      </c>
      <c r="B14" s="101"/>
      <c r="C14" s="99"/>
      <c r="D14" s="99"/>
      <c r="E14" s="99"/>
      <c r="F14" s="100"/>
      <c r="G14" s="3"/>
      <c r="H14" s="3"/>
      <c r="I14" s="3"/>
    </row>
    <row r="15" spans="1:9" ht="12.95" customHeight="1">
      <c r="A15" s="95" t="s">
        <v>146</v>
      </c>
      <c r="B15" s="100"/>
      <c r="C15" s="97"/>
      <c r="D15" s="97"/>
      <c r="E15" s="97"/>
      <c r="F15" s="100"/>
      <c r="G15" s="3"/>
      <c r="H15" s="3"/>
      <c r="I15" s="3"/>
    </row>
    <row r="16" spans="1:9" ht="12.95" customHeight="1">
      <c r="A16" s="95" t="s">
        <v>163</v>
      </c>
      <c r="B16" s="100"/>
      <c r="C16" s="97"/>
      <c r="D16" s="97"/>
      <c r="E16" s="97"/>
      <c r="F16" s="100"/>
      <c r="G16" s="3"/>
      <c r="H16" s="3"/>
      <c r="I16" s="3"/>
    </row>
    <row r="17" spans="1:9" ht="12.95" customHeight="1" thickBot="1">
      <c r="A17" s="95" t="s">
        <v>164</v>
      </c>
      <c r="B17" s="102"/>
      <c r="C17" s="103"/>
      <c r="D17" s="103"/>
      <c r="E17" s="103"/>
      <c r="F17" s="100"/>
      <c r="G17" s="104"/>
      <c r="H17" s="104"/>
      <c r="I17" s="104"/>
    </row>
    <row r="18" spans="1:9" ht="15.95" customHeight="1" thickBot="1">
      <c r="A18" s="105" t="s">
        <v>165</v>
      </c>
      <c r="B18" s="106" t="s">
        <v>166</v>
      </c>
      <c r="C18" s="107">
        <f>SUM(C6:C7,C8:C10,C13:C17)</f>
        <v>206694339</v>
      </c>
      <c r="D18" s="107">
        <f t="shared" ref="D18:E18" si="0">SUM(D6:D7,D8:D10,D13:D17)</f>
        <v>235197088</v>
      </c>
      <c r="E18" s="107">
        <f t="shared" si="0"/>
        <v>146046842</v>
      </c>
      <c r="F18" s="106" t="s">
        <v>167</v>
      </c>
      <c r="G18" s="1">
        <f>SUM(G6:G17)</f>
        <v>224034432</v>
      </c>
      <c r="H18" s="1">
        <f t="shared" ref="H18:I18" si="1">SUM(H6:H17)</f>
        <v>250854589</v>
      </c>
      <c r="I18" s="1">
        <f t="shared" si="1"/>
        <v>132990314</v>
      </c>
    </row>
    <row r="19" spans="1:9" ht="12.95" customHeight="1">
      <c r="A19" s="108" t="s">
        <v>168</v>
      </c>
      <c r="B19" s="109" t="s">
        <v>169</v>
      </c>
      <c r="C19" s="110">
        <f>+C20+C21+C22+C23</f>
        <v>17710093</v>
      </c>
      <c r="D19" s="110">
        <f t="shared" ref="D19:E19" si="2">+D20+D21+D22+D23</f>
        <v>17710093</v>
      </c>
      <c r="E19" s="110">
        <f t="shared" si="2"/>
        <v>17321444</v>
      </c>
      <c r="F19" s="111" t="s">
        <v>170</v>
      </c>
      <c r="G19" s="7"/>
      <c r="H19" s="7"/>
      <c r="I19" s="7"/>
    </row>
    <row r="20" spans="1:9" ht="12.95" customHeight="1">
      <c r="A20" s="112" t="s">
        <v>171</v>
      </c>
      <c r="B20" s="111" t="s">
        <v>172</v>
      </c>
      <c r="C20" s="113">
        <f>'1.1.sz.mell.Pminfo'!D72</f>
        <v>17710093</v>
      </c>
      <c r="D20" s="113">
        <f>'1.1.sz.mell.Pminfo'!E72</f>
        <v>17710093</v>
      </c>
      <c r="E20" s="113">
        <f>'1.1.sz.mell.Pminfo'!F72</f>
        <v>17321444</v>
      </c>
      <c r="F20" s="111" t="s">
        <v>173</v>
      </c>
      <c r="G20" s="8"/>
      <c r="H20" s="8"/>
      <c r="I20" s="8"/>
    </row>
    <row r="21" spans="1:9" ht="12.95" customHeight="1">
      <c r="A21" s="112" t="s">
        <v>174</v>
      </c>
      <c r="B21" s="111" t="s">
        <v>175</v>
      </c>
      <c r="C21" s="113"/>
      <c r="D21" s="113"/>
      <c r="E21" s="113"/>
      <c r="F21" s="111" t="s">
        <v>176</v>
      </c>
      <c r="G21" s="8"/>
      <c r="H21" s="8"/>
      <c r="I21" s="8"/>
    </row>
    <row r="22" spans="1:9" ht="12.95" customHeight="1">
      <c r="A22" s="112" t="s">
        <v>177</v>
      </c>
      <c r="B22" s="111" t="s">
        <v>178</v>
      </c>
      <c r="C22" s="113"/>
      <c r="D22" s="113"/>
      <c r="E22" s="113"/>
      <c r="F22" s="111" t="s">
        <v>179</v>
      </c>
      <c r="G22" s="8"/>
      <c r="H22" s="8"/>
      <c r="I22" s="8"/>
    </row>
    <row r="23" spans="1:9" ht="12.95" customHeight="1">
      <c r="A23" s="112" t="s">
        <v>180</v>
      </c>
      <c r="B23" s="111" t="s">
        <v>181</v>
      </c>
      <c r="C23" s="113"/>
      <c r="D23" s="113"/>
      <c r="E23" s="113"/>
      <c r="F23" s="109" t="s">
        <v>182</v>
      </c>
      <c r="G23" s="8"/>
      <c r="H23" s="8"/>
      <c r="I23" s="8"/>
    </row>
    <row r="24" spans="1:9" ht="12.95" customHeight="1">
      <c r="A24" s="112" t="s">
        <v>183</v>
      </c>
      <c r="B24" s="111" t="s">
        <v>184</v>
      </c>
      <c r="C24" s="114">
        <f>+C25+C26</f>
        <v>0</v>
      </c>
      <c r="D24" s="114">
        <f t="shared" ref="D24:E24" si="3">+D25+D26</f>
        <v>0</v>
      </c>
      <c r="E24" s="114">
        <f t="shared" si="3"/>
        <v>0</v>
      </c>
      <c r="F24" s="111" t="s">
        <v>185</v>
      </c>
      <c r="G24" s="8"/>
      <c r="H24" s="8"/>
      <c r="I24" s="8"/>
    </row>
    <row r="25" spans="1:9" ht="12.95" customHeight="1">
      <c r="A25" s="108" t="s">
        <v>186</v>
      </c>
      <c r="B25" s="109" t="s">
        <v>187</v>
      </c>
      <c r="C25" s="115"/>
      <c r="D25" s="115"/>
      <c r="E25" s="115"/>
      <c r="F25" s="92" t="s">
        <v>188</v>
      </c>
      <c r="G25" s="7"/>
      <c r="H25" s="7"/>
      <c r="I25" s="7"/>
    </row>
    <row r="26" spans="1:9" ht="12.95" customHeight="1" thickBot="1">
      <c r="A26" s="112" t="s">
        <v>189</v>
      </c>
      <c r="B26" s="111" t="s">
        <v>190</v>
      </c>
      <c r="C26" s="113"/>
      <c r="D26" s="113"/>
      <c r="E26" s="113"/>
      <c r="F26" s="4" t="s">
        <v>144</v>
      </c>
      <c r="G26" s="8">
        <f>'1.1.sz.mell.Pminfo'!D122</f>
        <v>0</v>
      </c>
      <c r="H26" s="8">
        <f>'1.1.sz.mell.Pminfo'!E122</f>
        <v>0</v>
      </c>
      <c r="I26" s="8">
        <f>'1.1.sz.mell.Pminfo'!F122</f>
        <v>0</v>
      </c>
    </row>
    <row r="27" spans="1:9" ht="15.95" customHeight="1" thickBot="1">
      <c r="A27" s="105" t="s">
        <v>191</v>
      </c>
      <c r="B27" s="106" t="s">
        <v>192</v>
      </c>
      <c r="C27" s="107">
        <f>+C19+C24</f>
        <v>17710093</v>
      </c>
      <c r="D27" s="107">
        <f t="shared" ref="D27:E27" si="4">+D19+D24</f>
        <v>17710093</v>
      </c>
      <c r="E27" s="107">
        <f t="shared" si="4"/>
        <v>17321444</v>
      </c>
      <c r="F27" s="106" t="s">
        <v>193</v>
      </c>
      <c r="G27" s="1">
        <f>SUM(G19:G26)</f>
        <v>0</v>
      </c>
      <c r="H27" s="1">
        <f t="shared" ref="H27:I27" si="5">SUM(H19:H26)</f>
        <v>0</v>
      </c>
      <c r="I27" s="1">
        <f t="shared" si="5"/>
        <v>0</v>
      </c>
    </row>
    <row r="28" spans="1:9" ht="13.5" thickBot="1">
      <c r="A28" s="105" t="s">
        <v>194</v>
      </c>
      <c r="B28" s="116" t="s">
        <v>195</v>
      </c>
      <c r="C28" s="117">
        <f>+C18+C27</f>
        <v>224404432</v>
      </c>
      <c r="D28" s="117">
        <f t="shared" ref="D28:E28" si="6">+D18+D27</f>
        <v>252907181</v>
      </c>
      <c r="E28" s="117">
        <f t="shared" si="6"/>
        <v>163368286</v>
      </c>
      <c r="F28" s="116" t="s">
        <v>196</v>
      </c>
      <c r="G28" s="117">
        <f>+G18+G27</f>
        <v>224034432</v>
      </c>
      <c r="H28" s="117">
        <f t="shared" ref="H28:I28" si="7">+H18+H27</f>
        <v>250854589</v>
      </c>
      <c r="I28" s="117">
        <f t="shared" si="7"/>
        <v>132990314</v>
      </c>
    </row>
    <row r="29" spans="1:9" ht="13.5" thickBot="1">
      <c r="A29" s="105" t="s">
        <v>197</v>
      </c>
      <c r="B29" s="116" t="s">
        <v>198</v>
      </c>
      <c r="C29" s="117">
        <f>IF(C18-G18&lt;0,G18-C18,"-")</f>
        <v>17340093</v>
      </c>
      <c r="D29" s="117" t="str">
        <f>IF(D18-I18&lt;0,I18-D18,"-")</f>
        <v>-</v>
      </c>
      <c r="E29" s="117" t="str">
        <f>IF(E18-J18&lt;0,J18-E18,"-")</f>
        <v>-</v>
      </c>
      <c r="F29" s="116" t="s">
        <v>199</v>
      </c>
      <c r="G29" s="117" t="str">
        <f>IF(C18-G18&gt;0,C18-G18,"-")</f>
        <v>-</v>
      </c>
      <c r="H29" s="117" t="str">
        <f t="shared" ref="H29:I29" si="8">IF(D18-H18&gt;0,D18-H18,"-")</f>
        <v>-</v>
      </c>
      <c r="I29" s="117">
        <f t="shared" si="8"/>
        <v>13056528</v>
      </c>
    </row>
    <row r="30" spans="1:9" ht="13.5" thickBot="1">
      <c r="A30" s="105" t="s">
        <v>200</v>
      </c>
      <c r="B30" s="116" t="s">
        <v>201</v>
      </c>
      <c r="C30" s="117" t="str">
        <f>IF(C18+C19-G28&lt;0,G28-(C18+C19),"-")</f>
        <v>-</v>
      </c>
      <c r="D30" s="117" t="str">
        <f>IF(D18+D19-I28&lt;0,I28-(D18+D19),"-")</f>
        <v>-</v>
      </c>
      <c r="E30" s="117" t="str">
        <f>IF(E18+E19-J28&lt;0,J28-(E18+E19),"-")</f>
        <v>-</v>
      </c>
      <c r="F30" s="116" t="s">
        <v>202</v>
      </c>
      <c r="G30" s="117">
        <f>IF(C18+C19-G28&gt;0,C18+C19-G28,"-")</f>
        <v>370000</v>
      </c>
      <c r="H30" s="117">
        <f t="shared" ref="H30:I30" si="9">IF(D18+D19-H28&gt;0,D18+D19-H28,"-")</f>
        <v>2052592</v>
      </c>
      <c r="I30" s="117">
        <f t="shared" si="9"/>
        <v>30377972</v>
      </c>
    </row>
    <row r="31" spans="1:9" ht="18.75">
      <c r="B31" s="152"/>
      <c r="C31" s="152"/>
      <c r="D31" s="152"/>
      <c r="E31" s="152"/>
      <c r="F31" s="152"/>
    </row>
    <row r="32" spans="1:9" ht="31.5" customHeight="1">
      <c r="B32" s="537" t="s">
        <v>203</v>
      </c>
      <c r="C32" s="537"/>
      <c r="D32" s="537"/>
      <c r="E32" s="537"/>
      <c r="F32" s="537"/>
      <c r="G32" s="537"/>
      <c r="H32" s="158"/>
      <c r="I32" s="78"/>
    </row>
    <row r="33" spans="1:9" ht="14.25" thickBot="1">
      <c r="G33" s="80"/>
      <c r="H33" s="80"/>
      <c r="I33" s="198" t="s">
        <v>558</v>
      </c>
    </row>
    <row r="34" spans="1:9" ht="13.5" thickBot="1">
      <c r="A34" s="535" t="s">
        <v>2</v>
      </c>
      <c r="B34" s="81" t="s">
        <v>152</v>
      </c>
      <c r="C34" s="82"/>
      <c r="D34" s="149"/>
      <c r="E34" s="149"/>
      <c r="F34" s="81" t="s">
        <v>153</v>
      </c>
      <c r="G34" s="83"/>
      <c r="H34" s="83"/>
      <c r="I34" s="83"/>
    </row>
    <row r="35" spans="1:9" s="85" customFormat="1" ht="24.75" thickBot="1">
      <c r="A35" s="536"/>
      <c r="B35" s="84" t="s">
        <v>154</v>
      </c>
      <c r="C35" s="19" t="s">
        <v>554</v>
      </c>
      <c r="D35" s="19" t="s">
        <v>579</v>
      </c>
      <c r="E35" s="19" t="s">
        <v>580</v>
      </c>
      <c r="F35" s="84" t="s">
        <v>154</v>
      </c>
      <c r="G35" s="19" t="s">
        <v>554</v>
      </c>
      <c r="H35" s="19" t="s">
        <v>579</v>
      </c>
      <c r="I35" s="19" t="s">
        <v>580</v>
      </c>
    </row>
    <row r="36" spans="1:9" s="85" customFormat="1" ht="13.5" thickBot="1">
      <c r="A36" s="86">
        <v>1</v>
      </c>
      <c r="B36" s="87">
        <v>2</v>
      </c>
      <c r="C36" s="88">
        <v>3</v>
      </c>
      <c r="D36" s="150"/>
      <c r="E36" s="150"/>
      <c r="F36" s="87">
        <v>4</v>
      </c>
      <c r="G36" s="89">
        <v>5</v>
      </c>
      <c r="H36" s="89"/>
      <c r="I36" s="89">
        <v>5</v>
      </c>
    </row>
    <row r="37" spans="1:9" ht="12.95" customHeight="1">
      <c r="A37" s="91" t="s">
        <v>4</v>
      </c>
      <c r="B37" s="92" t="s">
        <v>204</v>
      </c>
      <c r="C37" s="93">
        <f>'1.1.sz.mell.Pminfo'!D18</f>
        <v>0</v>
      </c>
      <c r="D37" s="93">
        <f>'1.1.sz.mell.Pminfo'!E18</f>
        <v>0</v>
      </c>
      <c r="E37" s="93">
        <f>'1.1.sz.mell.Pminfo'!F18</f>
        <v>0</v>
      </c>
      <c r="F37" s="92" t="s">
        <v>128</v>
      </c>
      <c r="G37" s="94">
        <f>'1.1.sz.mell.Pminfo'!D103</f>
        <v>370000</v>
      </c>
      <c r="H37" s="94">
        <f>'1.1.sz.mell.Pminfo'!E103</f>
        <v>2052592</v>
      </c>
      <c r="I37" s="94">
        <f>'1.1.sz.mell.Pminfo'!F103</f>
        <v>1149967</v>
      </c>
    </row>
    <row r="38" spans="1:9">
      <c r="A38" s="95" t="s">
        <v>14</v>
      </c>
      <c r="B38" s="96" t="s">
        <v>205</v>
      </c>
      <c r="C38" s="97"/>
      <c r="D38" s="97"/>
      <c r="E38" s="97"/>
      <c r="F38" s="96" t="s">
        <v>206</v>
      </c>
      <c r="G38" s="94">
        <f>'1.1.sz.mell.Pminfo'!D104</f>
        <v>0</v>
      </c>
      <c r="H38" s="94">
        <f>'1.1.sz.mell.Pminfo'!E104</f>
        <v>0</v>
      </c>
      <c r="I38" s="94">
        <f>'1.1.sz.mell.Pminfo'!F104</f>
        <v>0</v>
      </c>
    </row>
    <row r="39" spans="1:9" ht="12.95" customHeight="1">
      <c r="A39" s="95" t="s">
        <v>26</v>
      </c>
      <c r="B39" s="96" t="s">
        <v>207</v>
      </c>
      <c r="C39" s="97">
        <f>'1.1.sz.mell.Pminfo'!D43</f>
        <v>0</v>
      </c>
      <c r="D39" s="97">
        <f>'1.1.sz.mell.Pminfo'!E43</f>
        <v>0</v>
      </c>
      <c r="E39" s="97">
        <f>'1.1.sz.mell.Pminfo'!F43</f>
        <v>0</v>
      </c>
      <c r="F39" s="96" t="s">
        <v>130</v>
      </c>
      <c r="G39" s="94">
        <f>'1.1.sz.mell.Pminfo'!D105</f>
        <v>0</v>
      </c>
      <c r="H39" s="94">
        <f>'1.1.sz.mell.Pminfo'!E105</f>
        <v>0</v>
      </c>
      <c r="I39" s="94">
        <f>'1.1.sz.mell.Pminfo'!F105</f>
        <v>0</v>
      </c>
    </row>
    <row r="40" spans="1:9" ht="12.95" customHeight="1">
      <c r="A40" s="95" t="s">
        <v>134</v>
      </c>
      <c r="B40" s="96" t="s">
        <v>208</v>
      </c>
      <c r="C40" s="97">
        <f>'1.1.sz.mell.Pminfo'!D55</f>
        <v>0</v>
      </c>
      <c r="D40" s="97">
        <f>'1.1.sz.mell.Pminfo'!E55</f>
        <v>0</v>
      </c>
      <c r="E40" s="97">
        <f>'1.1.sz.mell.Pminfo'!F55</f>
        <v>0</v>
      </c>
      <c r="F40" s="96" t="s">
        <v>209</v>
      </c>
      <c r="G40" s="94">
        <f>'1.1.sz.mell.Pminfo'!D106</f>
        <v>0</v>
      </c>
      <c r="H40" s="94">
        <f>'1.1.sz.mell.Pminfo'!E106</f>
        <v>0</v>
      </c>
      <c r="I40" s="94">
        <f>'1.1.sz.mell.Pminfo'!F106</f>
        <v>0</v>
      </c>
    </row>
    <row r="41" spans="1:9" ht="12.75" customHeight="1">
      <c r="A41" s="95" t="s">
        <v>40</v>
      </c>
      <c r="B41" s="96"/>
      <c r="C41" s="97"/>
      <c r="D41" s="97"/>
      <c r="E41" s="97"/>
      <c r="F41" s="96" t="s">
        <v>132</v>
      </c>
      <c r="G41" s="94">
        <f>'1.1.sz.mell.Pminfo'!D107</f>
        <v>0</v>
      </c>
      <c r="H41" s="94">
        <f>'1.1.sz.mell.Pminfo'!E107</f>
        <v>0</v>
      </c>
      <c r="I41" s="94">
        <f>'1.1.sz.mell.Pminfo'!F107</f>
        <v>0</v>
      </c>
    </row>
    <row r="42" spans="1:9" ht="12.95" customHeight="1">
      <c r="A42" s="95" t="s">
        <v>62</v>
      </c>
      <c r="B42" s="96"/>
      <c r="C42" s="99"/>
      <c r="D42" s="99"/>
      <c r="E42" s="99"/>
      <c r="F42" s="100" t="s">
        <v>162</v>
      </c>
      <c r="G42" s="3">
        <f>'1.1.sz.mell.Pminfo'!D101</f>
        <v>0</v>
      </c>
      <c r="H42" s="3">
        <f>'1.1.sz.mell.Pminfo'!E101</f>
        <v>0</v>
      </c>
      <c r="I42" s="3">
        <f>'1.1.sz.mell.Pminfo'!F101</f>
        <v>0</v>
      </c>
    </row>
    <row r="43" spans="1:9" ht="12.95" customHeight="1">
      <c r="A43" s="95" t="s">
        <v>141</v>
      </c>
      <c r="B43" s="100"/>
      <c r="C43" s="97"/>
      <c r="D43" s="97"/>
      <c r="E43" s="97"/>
      <c r="F43" s="100"/>
      <c r="G43" s="3"/>
      <c r="H43" s="3"/>
      <c r="I43" s="3"/>
    </row>
    <row r="44" spans="1:9" ht="12.95" customHeight="1">
      <c r="A44" s="95" t="s">
        <v>80</v>
      </c>
      <c r="B44" s="100"/>
      <c r="C44" s="97"/>
      <c r="D44" s="97"/>
      <c r="E44" s="97"/>
      <c r="F44" s="100"/>
      <c r="G44" s="3"/>
      <c r="H44" s="3"/>
      <c r="I44" s="3"/>
    </row>
    <row r="45" spans="1:9" ht="12.95" customHeight="1">
      <c r="A45" s="95" t="s">
        <v>82</v>
      </c>
      <c r="B45" s="100"/>
      <c r="C45" s="99"/>
      <c r="D45" s="99"/>
      <c r="E45" s="99"/>
      <c r="F45" s="100"/>
      <c r="G45" s="3"/>
      <c r="H45" s="3"/>
      <c r="I45" s="3"/>
    </row>
    <row r="46" spans="1:9">
      <c r="A46" s="95" t="s">
        <v>146</v>
      </c>
      <c r="B46" s="100"/>
      <c r="C46" s="99"/>
      <c r="D46" s="99"/>
      <c r="E46" s="99"/>
      <c r="F46" s="100"/>
      <c r="G46" s="3"/>
      <c r="H46" s="3"/>
      <c r="I46" s="3"/>
    </row>
    <row r="47" spans="1:9" ht="12.95" customHeight="1" thickBot="1">
      <c r="A47" s="118" t="s">
        <v>163</v>
      </c>
      <c r="B47" s="119"/>
      <c r="C47" s="120"/>
      <c r="D47" s="120"/>
      <c r="E47" s="120"/>
      <c r="F47" s="121" t="s">
        <v>162</v>
      </c>
      <c r="G47" s="122"/>
      <c r="H47" s="122"/>
      <c r="I47" s="122"/>
    </row>
    <row r="48" spans="1:9" ht="15.95" customHeight="1" thickBot="1">
      <c r="A48" s="105" t="s">
        <v>164</v>
      </c>
      <c r="B48" s="106" t="s">
        <v>210</v>
      </c>
      <c r="C48" s="107">
        <f>+C37+C39+C40+C42+C43+C44+C45+C46+C47</f>
        <v>0</v>
      </c>
      <c r="D48" s="107">
        <f t="shared" ref="D48:E48" si="10">+D37+D39+D40+D42+D43+D44+D45+D46+D47</f>
        <v>0</v>
      </c>
      <c r="E48" s="107">
        <f t="shared" si="10"/>
        <v>0</v>
      </c>
      <c r="F48" s="106" t="s">
        <v>211</v>
      </c>
      <c r="G48" s="1">
        <f>+G37+G39+G41+G42+G43+G44+G45+G46+G47</f>
        <v>370000</v>
      </c>
      <c r="H48" s="1">
        <f t="shared" ref="H48:I48" si="11">+H37+H39+H41+H42+H43+H44+H45+H46+H47</f>
        <v>2052592</v>
      </c>
      <c r="I48" s="1">
        <f t="shared" si="11"/>
        <v>1149967</v>
      </c>
    </row>
    <row r="49" spans="1:9" ht="12.95" customHeight="1">
      <c r="A49" s="91" t="s">
        <v>165</v>
      </c>
      <c r="B49" s="123" t="s">
        <v>212</v>
      </c>
      <c r="C49" s="124">
        <f>+C50+C51+C52+C53+C54</f>
        <v>0</v>
      </c>
      <c r="D49" s="124">
        <f t="shared" ref="D49:E49" si="12">+D50+D51+D52+D53+D54</f>
        <v>0</v>
      </c>
      <c r="E49" s="124">
        <f t="shared" si="12"/>
        <v>0</v>
      </c>
      <c r="F49" s="111" t="s">
        <v>170</v>
      </c>
      <c r="G49" s="6"/>
      <c r="H49" s="6"/>
      <c r="I49" s="6"/>
    </row>
    <row r="50" spans="1:9" ht="12.95" customHeight="1">
      <c r="A50" s="95" t="s">
        <v>168</v>
      </c>
      <c r="B50" s="125" t="s">
        <v>213</v>
      </c>
      <c r="C50" s="113"/>
      <c r="D50" s="113"/>
      <c r="E50" s="113"/>
      <c r="F50" s="111" t="s">
        <v>214</v>
      </c>
      <c r="G50" s="8"/>
      <c r="H50" s="8"/>
      <c r="I50" s="8"/>
    </row>
    <row r="51" spans="1:9" ht="12.95" customHeight="1">
      <c r="A51" s="91" t="s">
        <v>171</v>
      </c>
      <c r="B51" s="125" t="s">
        <v>215</v>
      </c>
      <c r="C51" s="113"/>
      <c r="D51" s="113"/>
      <c r="E51" s="113"/>
      <c r="F51" s="111" t="s">
        <v>176</v>
      </c>
      <c r="G51" s="8"/>
      <c r="H51" s="8"/>
      <c r="I51" s="8"/>
    </row>
    <row r="52" spans="1:9" ht="12.95" customHeight="1">
      <c r="A52" s="95" t="s">
        <v>174</v>
      </c>
      <c r="B52" s="125" t="s">
        <v>216</v>
      </c>
      <c r="C52" s="113"/>
      <c r="D52" s="113"/>
      <c r="E52" s="113"/>
      <c r="F52" s="111" t="s">
        <v>179</v>
      </c>
      <c r="G52" s="8">
        <f>'1.1.sz.mell.Pminfo'!D110</f>
        <v>0</v>
      </c>
      <c r="H52" s="8">
        <f>'1.1.sz.mell.Pminfo'!E110</f>
        <v>0</v>
      </c>
      <c r="I52" s="8">
        <f>'1.1.sz.mell.Pminfo'!F110</f>
        <v>0</v>
      </c>
    </row>
    <row r="53" spans="1:9" ht="12.95" customHeight="1">
      <c r="A53" s="91" t="s">
        <v>177</v>
      </c>
      <c r="B53" s="125" t="s">
        <v>217</v>
      </c>
      <c r="C53" s="113"/>
      <c r="D53" s="113"/>
      <c r="E53" s="113"/>
      <c r="F53" s="109" t="s">
        <v>182</v>
      </c>
      <c r="G53" s="8"/>
      <c r="H53" s="8"/>
      <c r="I53" s="8"/>
    </row>
    <row r="54" spans="1:9" ht="12.95" customHeight="1">
      <c r="A54" s="95" t="s">
        <v>180</v>
      </c>
      <c r="B54" s="126" t="s">
        <v>218</v>
      </c>
      <c r="C54" s="113"/>
      <c r="D54" s="113"/>
      <c r="E54" s="113"/>
      <c r="F54" s="111" t="s">
        <v>219</v>
      </c>
      <c r="G54" s="8"/>
      <c r="H54" s="8"/>
      <c r="I54" s="8"/>
    </row>
    <row r="55" spans="1:9" ht="12.95" customHeight="1">
      <c r="A55" s="91" t="s">
        <v>183</v>
      </c>
      <c r="B55" s="127" t="s">
        <v>220</v>
      </c>
      <c r="C55" s="114">
        <f>+C56+C57+C58+C59+C60</f>
        <v>0</v>
      </c>
      <c r="D55" s="114">
        <f t="shared" ref="D55:E55" si="13">+D56+D57+D58+D59+D60</f>
        <v>0</v>
      </c>
      <c r="E55" s="114">
        <f t="shared" si="13"/>
        <v>0</v>
      </c>
      <c r="F55" s="128" t="s">
        <v>188</v>
      </c>
      <c r="G55" s="8"/>
      <c r="H55" s="8"/>
      <c r="I55" s="8"/>
    </row>
    <row r="56" spans="1:9" ht="12.95" customHeight="1">
      <c r="A56" s="95" t="s">
        <v>186</v>
      </c>
      <c r="B56" s="126" t="s">
        <v>221</v>
      </c>
      <c r="C56" s="113">
        <f>'1.1.sz.mell.Pminfo'!D67</f>
        <v>0</v>
      </c>
      <c r="D56" s="113">
        <f>'1.1.sz.mell.Pminfo'!E67</f>
        <v>0</v>
      </c>
      <c r="E56" s="113">
        <f>'1.1.sz.mell.Pminfo'!F67</f>
        <v>0</v>
      </c>
      <c r="F56" s="128" t="s">
        <v>222</v>
      </c>
      <c r="G56" s="8"/>
      <c r="H56" s="8"/>
      <c r="I56" s="8"/>
    </row>
    <row r="57" spans="1:9" ht="12.95" customHeight="1">
      <c r="A57" s="91" t="s">
        <v>189</v>
      </c>
      <c r="B57" s="126" t="s">
        <v>223</v>
      </c>
      <c r="C57" s="113"/>
      <c r="D57" s="113"/>
      <c r="E57" s="113"/>
      <c r="F57" s="129"/>
      <c r="G57" s="8"/>
      <c r="H57" s="8"/>
      <c r="I57" s="8"/>
    </row>
    <row r="58" spans="1:9" ht="12.95" customHeight="1">
      <c r="A58" s="95" t="s">
        <v>191</v>
      </c>
      <c r="B58" s="125" t="s">
        <v>224</v>
      </c>
      <c r="C58" s="113"/>
      <c r="D58" s="113"/>
      <c r="E58" s="113"/>
      <c r="F58" s="130"/>
      <c r="G58" s="8"/>
      <c r="H58" s="8"/>
      <c r="I58" s="8"/>
    </row>
    <row r="59" spans="1:9" ht="12.95" customHeight="1">
      <c r="A59" s="91" t="s">
        <v>194</v>
      </c>
      <c r="B59" s="131" t="s">
        <v>225</v>
      </c>
      <c r="C59" s="113"/>
      <c r="D59" s="113"/>
      <c r="E59" s="113"/>
      <c r="F59" s="100"/>
      <c r="G59" s="8"/>
      <c r="H59" s="8"/>
      <c r="I59" s="8"/>
    </row>
    <row r="60" spans="1:9" ht="12.95" customHeight="1" thickBot="1">
      <c r="A60" s="95" t="s">
        <v>197</v>
      </c>
      <c r="B60" s="132" t="s">
        <v>226</v>
      </c>
      <c r="C60" s="113"/>
      <c r="D60" s="113"/>
      <c r="E60" s="113"/>
      <c r="F60" s="130"/>
      <c r="G60" s="8"/>
      <c r="H60" s="8"/>
      <c r="I60" s="8"/>
    </row>
    <row r="61" spans="1:9" ht="21.75" customHeight="1" thickBot="1">
      <c r="A61" s="105" t="s">
        <v>200</v>
      </c>
      <c r="B61" s="106" t="s">
        <v>227</v>
      </c>
      <c r="C61" s="107">
        <f>+C49+C55</f>
        <v>0</v>
      </c>
      <c r="D61" s="107">
        <f t="shared" ref="D61:E61" si="14">+D49+D55</f>
        <v>0</v>
      </c>
      <c r="E61" s="107">
        <f t="shared" si="14"/>
        <v>0</v>
      </c>
      <c r="F61" s="106" t="s">
        <v>228</v>
      </c>
      <c r="G61" s="1">
        <f>SUM(G49:G60)</f>
        <v>0</v>
      </c>
      <c r="H61" s="1">
        <f t="shared" ref="H61:I61" si="15">SUM(H49:H60)</f>
        <v>0</v>
      </c>
      <c r="I61" s="1">
        <f t="shared" si="15"/>
        <v>0</v>
      </c>
    </row>
    <row r="62" spans="1:9" ht="13.5" thickBot="1">
      <c r="A62" s="105" t="s">
        <v>229</v>
      </c>
      <c r="B62" s="116" t="s">
        <v>230</v>
      </c>
      <c r="C62" s="117">
        <f>+C48+C61</f>
        <v>0</v>
      </c>
      <c r="D62" s="117">
        <f t="shared" ref="D62:E62" si="16">+D48+D61</f>
        <v>0</v>
      </c>
      <c r="E62" s="117">
        <f t="shared" si="16"/>
        <v>0</v>
      </c>
      <c r="F62" s="116" t="s">
        <v>231</v>
      </c>
      <c r="G62" s="117">
        <f>+G48+G61</f>
        <v>370000</v>
      </c>
      <c r="H62" s="117">
        <f t="shared" ref="H62:I62" si="17">+H48+H61</f>
        <v>2052592</v>
      </c>
      <c r="I62" s="117">
        <f t="shared" si="17"/>
        <v>1149967</v>
      </c>
    </row>
    <row r="63" spans="1:9" ht="13.5" thickBot="1">
      <c r="A63" s="105" t="s">
        <v>232</v>
      </c>
      <c r="B63" s="116" t="s">
        <v>198</v>
      </c>
      <c r="C63" s="117">
        <f>IF(C48-G48&lt;0,G48-C48,"-")</f>
        <v>370000</v>
      </c>
      <c r="D63" s="117">
        <f>IF(D48-I48&lt;0,I48-D48,"-")</f>
        <v>1149967</v>
      </c>
      <c r="E63" s="117" t="str">
        <f>IF(E48-J48&lt;0,J48-E48,"-")</f>
        <v>-</v>
      </c>
      <c r="F63" s="116" t="s">
        <v>199</v>
      </c>
      <c r="G63" s="117" t="str">
        <f>IF(C48-G48&gt;0,C48-G48,"-")</f>
        <v>-</v>
      </c>
      <c r="H63" s="117" t="str">
        <f t="shared" ref="H63:I63" si="18">IF(D48-H48&gt;0,D48-H48,"-")</f>
        <v>-</v>
      </c>
      <c r="I63" s="117" t="str">
        <f t="shared" si="18"/>
        <v>-</v>
      </c>
    </row>
    <row r="64" spans="1:9" ht="13.5" thickBot="1">
      <c r="A64" s="105" t="s">
        <v>233</v>
      </c>
      <c r="B64" s="116" t="s">
        <v>201</v>
      </c>
      <c r="C64" s="117">
        <f>IF(C48+C49-G62&lt;0,G62-(C48+C49+C56),"-")</f>
        <v>370000</v>
      </c>
      <c r="D64" s="117">
        <f>IF(D48+D49-I62&lt;0,I62-(D48+D49+D56),"-")</f>
        <v>1149967</v>
      </c>
      <c r="E64" s="117" t="str">
        <f>IF(E48+E49-J62&lt;0,J62-(E48+E49+E56),"-")</f>
        <v>-</v>
      </c>
      <c r="F64" s="116" t="s">
        <v>202</v>
      </c>
      <c r="G64" s="117" t="str">
        <f>IF(C48+C49-G62&gt;0,C48+C49-G62,"-")</f>
        <v>-</v>
      </c>
      <c r="H64" s="117" t="str">
        <f t="shared" ref="H64:I64" si="19">IF(D48+D49-H62&gt;0,D48+D49-H62,"-")</f>
        <v>-</v>
      </c>
      <c r="I64" s="117" t="str">
        <f t="shared" si="19"/>
        <v>-</v>
      </c>
    </row>
    <row r="65" spans="1:9" ht="13.5" thickBot="1">
      <c r="A65" s="105" t="s">
        <v>234</v>
      </c>
      <c r="B65" s="116" t="s">
        <v>235</v>
      </c>
      <c r="C65" s="117">
        <f>SUM(C62,C28)</f>
        <v>224404432</v>
      </c>
      <c r="D65" s="117">
        <f t="shared" ref="D65:E65" si="20">SUM(D62,D28)</f>
        <v>252907181</v>
      </c>
      <c r="E65" s="117">
        <f t="shared" si="20"/>
        <v>163368286</v>
      </c>
      <c r="F65" s="116" t="s">
        <v>236</v>
      </c>
      <c r="G65" s="117">
        <f>SUM(G62,G28)</f>
        <v>224404432</v>
      </c>
      <c r="H65" s="117">
        <f t="shared" ref="H65:I65" si="21">SUM(H62,H28)</f>
        <v>252907181</v>
      </c>
      <c r="I65" s="117">
        <f t="shared" si="21"/>
        <v>134140281</v>
      </c>
    </row>
    <row r="68" spans="1:9">
      <c r="D68" s="9">
        <f>H65-D65</f>
        <v>0</v>
      </c>
    </row>
  </sheetData>
  <mergeCells count="3">
    <mergeCell ref="A3:A4"/>
    <mergeCell ref="A34:A35"/>
    <mergeCell ref="B32:G32"/>
  </mergeCells>
  <phoneticPr fontId="2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7" orientation="landscape" verticalDpi="300" r:id="rId1"/>
  <headerFooter alignWithMargins="0">
    <oddHeader xml:space="preserve">&amp;R&amp;"Times New Roman CE,Félkövér dőlt"&amp;14 2. melléklet&amp;11 </oddHeader>
  </headerFooter>
  <rowBreaks count="1" manualBreakCount="1">
    <brk id="31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G286"/>
  <sheetViews>
    <sheetView workbookViewId="0">
      <pane ySplit="3" topLeftCell="A268" activePane="bottomLeft" state="frozen"/>
      <selection sqref="A1:G1"/>
      <selection pane="bottomLeft" sqref="A1:G1"/>
    </sheetView>
  </sheetViews>
  <sheetFormatPr defaultRowHeight="12.75"/>
  <cols>
    <col min="1" max="1" width="8.125" style="159" customWidth="1"/>
    <col min="2" max="2" width="41" style="159" customWidth="1"/>
    <col min="3" max="7" width="32.875" style="159" customWidth="1"/>
    <col min="8" max="256" width="9.125" style="159"/>
    <col min="257" max="257" width="8.125" style="159" customWidth="1"/>
    <col min="258" max="258" width="41" style="159" customWidth="1"/>
    <col min="259" max="263" width="32.875" style="159" customWidth="1"/>
    <col min="264" max="512" width="9.125" style="159"/>
    <col min="513" max="513" width="8.125" style="159" customWidth="1"/>
    <col min="514" max="514" width="41" style="159" customWidth="1"/>
    <col min="515" max="519" width="32.875" style="159" customWidth="1"/>
    <col min="520" max="768" width="9.125" style="159"/>
    <col min="769" max="769" width="8.125" style="159" customWidth="1"/>
    <col min="770" max="770" width="41" style="159" customWidth="1"/>
    <col min="771" max="775" width="32.875" style="159" customWidth="1"/>
    <col min="776" max="1024" width="9.125" style="159"/>
    <col min="1025" max="1025" width="8.125" style="159" customWidth="1"/>
    <col min="1026" max="1026" width="41" style="159" customWidth="1"/>
    <col min="1027" max="1031" width="32.875" style="159" customWidth="1"/>
    <col min="1032" max="1280" width="9.125" style="159"/>
    <col min="1281" max="1281" width="8.125" style="159" customWidth="1"/>
    <col min="1282" max="1282" width="41" style="159" customWidth="1"/>
    <col min="1283" max="1287" width="32.875" style="159" customWidth="1"/>
    <col min="1288" max="1536" width="9.125" style="159"/>
    <col min="1537" max="1537" width="8.125" style="159" customWidth="1"/>
    <col min="1538" max="1538" width="41" style="159" customWidth="1"/>
    <col min="1539" max="1543" width="32.875" style="159" customWidth="1"/>
    <col min="1544" max="1792" width="9.125" style="159"/>
    <col min="1793" max="1793" width="8.125" style="159" customWidth="1"/>
    <col min="1794" max="1794" width="41" style="159" customWidth="1"/>
    <col min="1795" max="1799" width="32.875" style="159" customWidth="1"/>
    <col min="1800" max="2048" width="9.125" style="159"/>
    <col min="2049" max="2049" width="8.125" style="159" customWidth="1"/>
    <col min="2050" max="2050" width="41" style="159" customWidth="1"/>
    <col min="2051" max="2055" width="32.875" style="159" customWidth="1"/>
    <col min="2056" max="2304" width="9.125" style="159"/>
    <col min="2305" max="2305" width="8.125" style="159" customWidth="1"/>
    <col min="2306" max="2306" width="41" style="159" customWidth="1"/>
    <col min="2307" max="2311" width="32.875" style="159" customWidth="1"/>
    <col min="2312" max="2560" width="9.125" style="159"/>
    <col min="2561" max="2561" width="8.125" style="159" customWidth="1"/>
    <col min="2562" max="2562" width="41" style="159" customWidth="1"/>
    <col min="2563" max="2567" width="32.875" style="159" customWidth="1"/>
    <col min="2568" max="2816" width="9.125" style="159"/>
    <col min="2817" max="2817" width="8.125" style="159" customWidth="1"/>
    <col min="2818" max="2818" width="41" style="159" customWidth="1"/>
    <col min="2819" max="2823" width="32.875" style="159" customWidth="1"/>
    <col min="2824" max="3072" width="9.125" style="159"/>
    <col min="3073" max="3073" width="8.125" style="159" customWidth="1"/>
    <col min="3074" max="3074" width="41" style="159" customWidth="1"/>
    <col min="3075" max="3079" width="32.875" style="159" customWidth="1"/>
    <col min="3080" max="3328" width="9.125" style="159"/>
    <col min="3329" max="3329" width="8.125" style="159" customWidth="1"/>
    <col min="3330" max="3330" width="41" style="159" customWidth="1"/>
    <col min="3331" max="3335" width="32.875" style="159" customWidth="1"/>
    <col min="3336" max="3584" width="9.125" style="159"/>
    <col min="3585" max="3585" width="8.125" style="159" customWidth="1"/>
    <col min="3586" max="3586" width="41" style="159" customWidth="1"/>
    <col min="3587" max="3591" width="32.875" style="159" customWidth="1"/>
    <col min="3592" max="3840" width="9.125" style="159"/>
    <col min="3841" max="3841" width="8.125" style="159" customWidth="1"/>
    <col min="3842" max="3842" width="41" style="159" customWidth="1"/>
    <col min="3843" max="3847" width="32.875" style="159" customWidth="1"/>
    <col min="3848" max="4096" width="9.125" style="159"/>
    <col min="4097" max="4097" width="8.125" style="159" customWidth="1"/>
    <col min="4098" max="4098" width="41" style="159" customWidth="1"/>
    <col min="4099" max="4103" width="32.875" style="159" customWidth="1"/>
    <col min="4104" max="4352" width="9.125" style="159"/>
    <col min="4353" max="4353" width="8.125" style="159" customWidth="1"/>
    <col min="4354" max="4354" width="41" style="159" customWidth="1"/>
    <col min="4355" max="4359" width="32.875" style="159" customWidth="1"/>
    <col min="4360" max="4608" width="9.125" style="159"/>
    <col min="4609" max="4609" width="8.125" style="159" customWidth="1"/>
    <col min="4610" max="4610" width="41" style="159" customWidth="1"/>
    <col min="4611" max="4615" width="32.875" style="159" customWidth="1"/>
    <col min="4616" max="4864" width="9.125" style="159"/>
    <col min="4865" max="4865" width="8.125" style="159" customWidth="1"/>
    <col min="4866" max="4866" width="41" style="159" customWidth="1"/>
    <col min="4867" max="4871" width="32.875" style="159" customWidth="1"/>
    <col min="4872" max="5120" width="9.125" style="159"/>
    <col min="5121" max="5121" width="8.125" style="159" customWidth="1"/>
    <col min="5122" max="5122" width="41" style="159" customWidth="1"/>
    <col min="5123" max="5127" width="32.875" style="159" customWidth="1"/>
    <col min="5128" max="5376" width="9.125" style="159"/>
    <col min="5377" max="5377" width="8.125" style="159" customWidth="1"/>
    <col min="5378" max="5378" width="41" style="159" customWidth="1"/>
    <col min="5379" max="5383" width="32.875" style="159" customWidth="1"/>
    <col min="5384" max="5632" width="9.125" style="159"/>
    <col min="5633" max="5633" width="8.125" style="159" customWidth="1"/>
    <col min="5634" max="5634" width="41" style="159" customWidth="1"/>
    <col min="5635" max="5639" width="32.875" style="159" customWidth="1"/>
    <col min="5640" max="5888" width="9.125" style="159"/>
    <col min="5889" max="5889" width="8.125" style="159" customWidth="1"/>
    <col min="5890" max="5890" width="41" style="159" customWidth="1"/>
    <col min="5891" max="5895" width="32.875" style="159" customWidth="1"/>
    <col min="5896" max="6144" width="9.125" style="159"/>
    <col min="6145" max="6145" width="8.125" style="159" customWidth="1"/>
    <col min="6146" max="6146" width="41" style="159" customWidth="1"/>
    <col min="6147" max="6151" width="32.875" style="159" customWidth="1"/>
    <col min="6152" max="6400" width="9.125" style="159"/>
    <col min="6401" max="6401" width="8.125" style="159" customWidth="1"/>
    <col min="6402" max="6402" width="41" style="159" customWidth="1"/>
    <col min="6403" max="6407" width="32.875" style="159" customWidth="1"/>
    <col min="6408" max="6656" width="9.125" style="159"/>
    <col min="6657" max="6657" width="8.125" style="159" customWidth="1"/>
    <col min="6658" max="6658" width="41" style="159" customWidth="1"/>
    <col min="6659" max="6663" width="32.875" style="159" customWidth="1"/>
    <col min="6664" max="6912" width="9.125" style="159"/>
    <col min="6913" max="6913" width="8.125" style="159" customWidth="1"/>
    <col min="6914" max="6914" width="41" style="159" customWidth="1"/>
    <col min="6915" max="6919" width="32.875" style="159" customWidth="1"/>
    <col min="6920" max="7168" width="9.125" style="159"/>
    <col min="7169" max="7169" width="8.125" style="159" customWidth="1"/>
    <col min="7170" max="7170" width="41" style="159" customWidth="1"/>
    <col min="7171" max="7175" width="32.875" style="159" customWidth="1"/>
    <col min="7176" max="7424" width="9.125" style="159"/>
    <col min="7425" max="7425" width="8.125" style="159" customWidth="1"/>
    <col min="7426" max="7426" width="41" style="159" customWidth="1"/>
    <col min="7427" max="7431" width="32.875" style="159" customWidth="1"/>
    <col min="7432" max="7680" width="9.125" style="159"/>
    <col min="7681" max="7681" width="8.125" style="159" customWidth="1"/>
    <col min="7682" max="7682" width="41" style="159" customWidth="1"/>
    <col min="7683" max="7687" width="32.875" style="159" customWidth="1"/>
    <col min="7688" max="7936" width="9.125" style="159"/>
    <col min="7937" max="7937" width="8.125" style="159" customWidth="1"/>
    <col min="7938" max="7938" width="41" style="159" customWidth="1"/>
    <col min="7939" max="7943" width="32.875" style="159" customWidth="1"/>
    <col min="7944" max="8192" width="9.125" style="159"/>
    <col min="8193" max="8193" width="8.125" style="159" customWidth="1"/>
    <col min="8194" max="8194" width="41" style="159" customWidth="1"/>
    <col min="8195" max="8199" width="32.875" style="159" customWidth="1"/>
    <col min="8200" max="8448" width="9.125" style="159"/>
    <col min="8449" max="8449" width="8.125" style="159" customWidth="1"/>
    <col min="8450" max="8450" width="41" style="159" customWidth="1"/>
    <col min="8451" max="8455" width="32.875" style="159" customWidth="1"/>
    <col min="8456" max="8704" width="9.125" style="159"/>
    <col min="8705" max="8705" width="8.125" style="159" customWidth="1"/>
    <col min="8706" max="8706" width="41" style="159" customWidth="1"/>
    <col min="8707" max="8711" width="32.875" style="159" customWidth="1"/>
    <col min="8712" max="8960" width="9.125" style="159"/>
    <col min="8961" max="8961" width="8.125" style="159" customWidth="1"/>
    <col min="8962" max="8962" width="41" style="159" customWidth="1"/>
    <col min="8963" max="8967" width="32.875" style="159" customWidth="1"/>
    <col min="8968" max="9216" width="9.125" style="159"/>
    <col min="9217" max="9217" width="8.125" style="159" customWidth="1"/>
    <col min="9218" max="9218" width="41" style="159" customWidth="1"/>
    <col min="9219" max="9223" width="32.875" style="159" customWidth="1"/>
    <col min="9224" max="9472" width="9.125" style="159"/>
    <col min="9473" max="9473" width="8.125" style="159" customWidth="1"/>
    <col min="9474" max="9474" width="41" style="159" customWidth="1"/>
    <col min="9475" max="9479" width="32.875" style="159" customWidth="1"/>
    <col min="9480" max="9728" width="9.125" style="159"/>
    <col min="9729" max="9729" width="8.125" style="159" customWidth="1"/>
    <col min="9730" max="9730" width="41" style="159" customWidth="1"/>
    <col min="9731" max="9735" width="32.875" style="159" customWidth="1"/>
    <col min="9736" max="9984" width="9.125" style="159"/>
    <col min="9985" max="9985" width="8.125" style="159" customWidth="1"/>
    <col min="9986" max="9986" width="41" style="159" customWidth="1"/>
    <col min="9987" max="9991" width="32.875" style="159" customWidth="1"/>
    <col min="9992" max="10240" width="9.125" style="159"/>
    <col min="10241" max="10241" width="8.125" style="159" customWidth="1"/>
    <col min="10242" max="10242" width="41" style="159" customWidth="1"/>
    <col min="10243" max="10247" width="32.875" style="159" customWidth="1"/>
    <col min="10248" max="10496" width="9.125" style="159"/>
    <col min="10497" max="10497" width="8.125" style="159" customWidth="1"/>
    <col min="10498" max="10498" width="41" style="159" customWidth="1"/>
    <col min="10499" max="10503" width="32.875" style="159" customWidth="1"/>
    <col min="10504" max="10752" width="9.125" style="159"/>
    <col min="10753" max="10753" width="8.125" style="159" customWidth="1"/>
    <col min="10754" max="10754" width="41" style="159" customWidth="1"/>
    <col min="10755" max="10759" width="32.875" style="159" customWidth="1"/>
    <col min="10760" max="11008" width="9.125" style="159"/>
    <col min="11009" max="11009" width="8.125" style="159" customWidth="1"/>
    <col min="11010" max="11010" width="41" style="159" customWidth="1"/>
    <col min="11011" max="11015" width="32.875" style="159" customWidth="1"/>
    <col min="11016" max="11264" width="9.125" style="159"/>
    <col min="11265" max="11265" width="8.125" style="159" customWidth="1"/>
    <col min="11266" max="11266" width="41" style="159" customWidth="1"/>
    <col min="11267" max="11271" width="32.875" style="159" customWidth="1"/>
    <col min="11272" max="11520" width="9.125" style="159"/>
    <col min="11521" max="11521" width="8.125" style="159" customWidth="1"/>
    <col min="11522" max="11522" width="41" style="159" customWidth="1"/>
    <col min="11523" max="11527" width="32.875" style="159" customWidth="1"/>
    <col min="11528" max="11776" width="9.125" style="159"/>
    <col min="11777" max="11777" width="8.125" style="159" customWidth="1"/>
    <col min="11778" max="11778" width="41" style="159" customWidth="1"/>
    <col min="11779" max="11783" width="32.875" style="159" customWidth="1"/>
    <col min="11784" max="12032" width="9.125" style="159"/>
    <col min="12033" max="12033" width="8.125" style="159" customWidth="1"/>
    <col min="12034" max="12034" width="41" style="159" customWidth="1"/>
    <col min="12035" max="12039" width="32.875" style="159" customWidth="1"/>
    <col min="12040" max="12288" width="9.125" style="159"/>
    <col min="12289" max="12289" width="8.125" style="159" customWidth="1"/>
    <col min="12290" max="12290" width="41" style="159" customWidth="1"/>
    <col min="12291" max="12295" width="32.875" style="159" customWidth="1"/>
    <col min="12296" max="12544" width="9.125" style="159"/>
    <col min="12545" max="12545" width="8.125" style="159" customWidth="1"/>
    <col min="12546" max="12546" width="41" style="159" customWidth="1"/>
    <col min="12547" max="12551" width="32.875" style="159" customWidth="1"/>
    <col min="12552" max="12800" width="9.125" style="159"/>
    <col min="12801" max="12801" width="8.125" style="159" customWidth="1"/>
    <col min="12802" max="12802" width="41" style="159" customWidth="1"/>
    <col min="12803" max="12807" width="32.875" style="159" customWidth="1"/>
    <col min="12808" max="13056" width="9.125" style="159"/>
    <col min="13057" max="13057" width="8.125" style="159" customWidth="1"/>
    <col min="13058" max="13058" width="41" style="159" customWidth="1"/>
    <col min="13059" max="13063" width="32.875" style="159" customWidth="1"/>
    <col min="13064" max="13312" width="9.125" style="159"/>
    <col min="13313" max="13313" width="8.125" style="159" customWidth="1"/>
    <col min="13314" max="13314" width="41" style="159" customWidth="1"/>
    <col min="13315" max="13319" width="32.875" style="159" customWidth="1"/>
    <col min="13320" max="13568" width="9.125" style="159"/>
    <col min="13569" max="13569" width="8.125" style="159" customWidth="1"/>
    <col min="13570" max="13570" width="41" style="159" customWidth="1"/>
    <col min="13571" max="13575" width="32.875" style="159" customWidth="1"/>
    <col min="13576" max="13824" width="9.125" style="159"/>
    <col min="13825" max="13825" width="8.125" style="159" customWidth="1"/>
    <col min="13826" max="13826" width="41" style="159" customWidth="1"/>
    <col min="13827" max="13831" width="32.875" style="159" customWidth="1"/>
    <col min="13832" max="14080" width="9.125" style="159"/>
    <col min="14081" max="14081" width="8.125" style="159" customWidth="1"/>
    <col min="14082" max="14082" width="41" style="159" customWidth="1"/>
    <col min="14083" max="14087" width="32.875" style="159" customWidth="1"/>
    <col min="14088" max="14336" width="9.125" style="159"/>
    <col min="14337" max="14337" width="8.125" style="159" customWidth="1"/>
    <col min="14338" max="14338" width="41" style="159" customWidth="1"/>
    <col min="14339" max="14343" width="32.875" style="159" customWidth="1"/>
    <col min="14344" max="14592" width="9.125" style="159"/>
    <col min="14593" max="14593" width="8.125" style="159" customWidth="1"/>
    <col min="14594" max="14594" width="41" style="159" customWidth="1"/>
    <col min="14595" max="14599" width="32.875" style="159" customWidth="1"/>
    <col min="14600" max="14848" width="9.125" style="159"/>
    <col min="14849" max="14849" width="8.125" style="159" customWidth="1"/>
    <col min="14850" max="14850" width="41" style="159" customWidth="1"/>
    <col min="14851" max="14855" width="32.875" style="159" customWidth="1"/>
    <col min="14856" max="15104" width="9.125" style="159"/>
    <col min="15105" max="15105" width="8.125" style="159" customWidth="1"/>
    <col min="15106" max="15106" width="41" style="159" customWidth="1"/>
    <col min="15107" max="15111" width="32.875" style="159" customWidth="1"/>
    <col min="15112" max="15360" width="9.125" style="159"/>
    <col min="15361" max="15361" width="8.125" style="159" customWidth="1"/>
    <col min="15362" max="15362" width="41" style="159" customWidth="1"/>
    <col min="15363" max="15367" width="32.875" style="159" customWidth="1"/>
    <col min="15368" max="15616" width="9.125" style="159"/>
    <col min="15617" max="15617" width="8.125" style="159" customWidth="1"/>
    <col min="15618" max="15618" width="41" style="159" customWidth="1"/>
    <col min="15619" max="15623" width="32.875" style="159" customWidth="1"/>
    <col min="15624" max="15872" width="9.125" style="159"/>
    <col min="15873" max="15873" width="8.125" style="159" customWidth="1"/>
    <col min="15874" max="15874" width="41" style="159" customWidth="1"/>
    <col min="15875" max="15879" width="32.875" style="159" customWidth="1"/>
    <col min="15880" max="16128" width="9.125" style="159"/>
    <col min="16129" max="16129" width="8.125" style="159" customWidth="1"/>
    <col min="16130" max="16130" width="41" style="159" customWidth="1"/>
    <col min="16131" max="16135" width="32.875" style="159" customWidth="1"/>
    <col min="16136" max="16384" width="9.125" style="159"/>
  </cols>
  <sheetData>
    <row r="1" spans="1:7">
      <c r="A1" s="609" t="s">
        <v>977</v>
      </c>
      <c r="B1" s="610"/>
      <c r="C1" s="610"/>
      <c r="D1" s="610"/>
      <c r="E1" s="610"/>
      <c r="F1" s="610"/>
      <c r="G1" s="610"/>
    </row>
    <row r="2" spans="1:7" ht="15">
      <c r="A2" s="160" t="s">
        <v>577</v>
      </c>
      <c r="B2" s="160" t="s">
        <v>154</v>
      </c>
      <c r="C2" s="160" t="s">
        <v>578</v>
      </c>
      <c r="D2" s="160" t="s">
        <v>579</v>
      </c>
      <c r="E2" s="160"/>
      <c r="F2" s="160"/>
      <c r="G2" s="160" t="s">
        <v>580</v>
      </c>
    </row>
    <row r="3" spans="1:7" ht="15">
      <c r="A3" s="160">
        <v>2</v>
      </c>
      <c r="B3" s="160">
        <v>3</v>
      </c>
      <c r="C3" s="160">
        <v>4</v>
      </c>
      <c r="D3" s="160">
        <v>5</v>
      </c>
      <c r="E3" s="160"/>
      <c r="F3" s="160"/>
      <c r="G3" s="160">
        <v>8</v>
      </c>
    </row>
    <row r="4" spans="1:7" ht="25.5">
      <c r="A4" s="161" t="s">
        <v>581</v>
      </c>
      <c r="B4" s="162" t="s">
        <v>978</v>
      </c>
      <c r="C4" s="163">
        <v>0</v>
      </c>
      <c r="D4" s="163">
        <v>0</v>
      </c>
      <c r="E4" s="163">
        <v>0</v>
      </c>
      <c r="F4" s="163">
        <v>0</v>
      </c>
      <c r="G4" s="163">
        <v>0</v>
      </c>
    </row>
    <row r="5" spans="1:7" ht="25.5">
      <c r="A5" s="161" t="s">
        <v>583</v>
      </c>
      <c r="B5" s="162" t="s">
        <v>979</v>
      </c>
      <c r="C5" s="163">
        <v>0</v>
      </c>
      <c r="D5" s="163">
        <v>0</v>
      </c>
      <c r="E5" s="163">
        <v>0</v>
      </c>
      <c r="F5" s="163">
        <v>0</v>
      </c>
      <c r="G5" s="163">
        <v>0</v>
      </c>
    </row>
    <row r="6" spans="1:7" ht="38.25">
      <c r="A6" s="161" t="s">
        <v>585</v>
      </c>
      <c r="B6" s="162" t="s">
        <v>980</v>
      </c>
      <c r="C6" s="163">
        <v>0</v>
      </c>
      <c r="D6" s="163">
        <v>0</v>
      </c>
      <c r="E6" s="163">
        <v>0</v>
      </c>
      <c r="F6" s="163">
        <v>0</v>
      </c>
      <c r="G6" s="163">
        <v>0</v>
      </c>
    </row>
    <row r="7" spans="1:7" ht="25.5">
      <c r="A7" s="161" t="s">
        <v>587</v>
      </c>
      <c r="B7" s="162" t="s">
        <v>981</v>
      </c>
      <c r="C7" s="163">
        <v>0</v>
      </c>
      <c r="D7" s="163">
        <v>0</v>
      </c>
      <c r="E7" s="163">
        <v>0</v>
      </c>
      <c r="F7" s="163">
        <v>0</v>
      </c>
      <c r="G7" s="163">
        <v>0</v>
      </c>
    </row>
    <row r="8" spans="1:7" ht="25.5">
      <c r="A8" s="161" t="s">
        <v>589</v>
      </c>
      <c r="B8" s="162" t="s">
        <v>982</v>
      </c>
      <c r="C8" s="163">
        <v>0</v>
      </c>
      <c r="D8" s="163">
        <v>0</v>
      </c>
      <c r="E8" s="163">
        <v>0</v>
      </c>
      <c r="F8" s="163">
        <v>0</v>
      </c>
      <c r="G8" s="163">
        <v>0</v>
      </c>
    </row>
    <row r="9" spans="1:7">
      <c r="A9" s="161" t="s">
        <v>591</v>
      </c>
      <c r="B9" s="162" t="s">
        <v>983</v>
      </c>
      <c r="C9" s="163">
        <v>0</v>
      </c>
      <c r="D9" s="163">
        <v>0</v>
      </c>
      <c r="E9" s="163">
        <v>0</v>
      </c>
      <c r="F9" s="163">
        <v>0</v>
      </c>
      <c r="G9" s="163">
        <v>0</v>
      </c>
    </row>
    <row r="10" spans="1:7" ht="25.5">
      <c r="A10" s="161" t="s">
        <v>593</v>
      </c>
      <c r="B10" s="162" t="s">
        <v>984</v>
      </c>
      <c r="C10" s="163">
        <v>0</v>
      </c>
      <c r="D10" s="163">
        <v>0</v>
      </c>
      <c r="E10" s="163">
        <v>0</v>
      </c>
      <c r="F10" s="163">
        <v>0</v>
      </c>
      <c r="G10" s="163">
        <v>0</v>
      </c>
    </row>
    <row r="11" spans="1:7">
      <c r="A11" s="161" t="s">
        <v>595</v>
      </c>
      <c r="B11" s="162" t="s">
        <v>985</v>
      </c>
      <c r="C11" s="163">
        <v>0</v>
      </c>
      <c r="D11" s="163">
        <v>0</v>
      </c>
      <c r="E11" s="163">
        <v>0</v>
      </c>
      <c r="F11" s="163">
        <v>0</v>
      </c>
      <c r="G11" s="163">
        <v>0</v>
      </c>
    </row>
    <row r="12" spans="1:7" ht="38.25">
      <c r="A12" s="161" t="s">
        <v>597</v>
      </c>
      <c r="B12" s="162" t="s">
        <v>986</v>
      </c>
      <c r="C12" s="163">
        <v>0</v>
      </c>
      <c r="D12" s="163">
        <v>0</v>
      </c>
      <c r="E12" s="163">
        <v>0</v>
      </c>
      <c r="F12" s="163">
        <v>0</v>
      </c>
      <c r="G12" s="163">
        <v>0</v>
      </c>
    </row>
    <row r="13" spans="1:7" ht="38.25">
      <c r="A13" s="161" t="s">
        <v>396</v>
      </c>
      <c r="B13" s="162" t="s">
        <v>987</v>
      </c>
      <c r="C13" s="163">
        <v>0</v>
      </c>
      <c r="D13" s="163">
        <v>0</v>
      </c>
      <c r="E13" s="163">
        <v>0</v>
      </c>
      <c r="F13" s="163">
        <v>0</v>
      </c>
      <c r="G13" s="163">
        <v>0</v>
      </c>
    </row>
    <row r="14" spans="1:7">
      <c r="A14" s="161" t="s">
        <v>397</v>
      </c>
      <c r="B14" s="162" t="s">
        <v>988</v>
      </c>
      <c r="C14" s="163">
        <v>0</v>
      </c>
      <c r="D14" s="163">
        <v>0</v>
      </c>
      <c r="E14" s="163">
        <v>0</v>
      </c>
      <c r="F14" s="163">
        <v>0</v>
      </c>
      <c r="G14" s="163">
        <v>0</v>
      </c>
    </row>
    <row r="15" spans="1:7">
      <c r="A15" s="161" t="s">
        <v>398</v>
      </c>
      <c r="B15" s="162" t="s">
        <v>989</v>
      </c>
      <c r="C15" s="163">
        <v>0</v>
      </c>
      <c r="D15" s="163">
        <v>0</v>
      </c>
      <c r="E15" s="163">
        <v>0</v>
      </c>
      <c r="F15" s="163">
        <v>0</v>
      </c>
      <c r="G15" s="163">
        <v>0</v>
      </c>
    </row>
    <row r="16" spans="1:7" ht="25.5">
      <c r="A16" s="161" t="s">
        <v>399</v>
      </c>
      <c r="B16" s="162" t="s">
        <v>990</v>
      </c>
      <c r="C16" s="163">
        <v>0</v>
      </c>
      <c r="D16" s="163">
        <v>0</v>
      </c>
      <c r="E16" s="163">
        <v>0</v>
      </c>
      <c r="F16" s="163">
        <v>0</v>
      </c>
      <c r="G16" s="163">
        <v>0</v>
      </c>
    </row>
    <row r="17" spans="1:7">
      <c r="A17" s="161" t="s">
        <v>400</v>
      </c>
      <c r="B17" s="162" t="s">
        <v>991</v>
      </c>
      <c r="C17" s="163">
        <v>0</v>
      </c>
      <c r="D17" s="163">
        <v>0</v>
      </c>
      <c r="E17" s="163">
        <v>0</v>
      </c>
      <c r="F17" s="163">
        <v>0</v>
      </c>
      <c r="G17" s="163">
        <v>0</v>
      </c>
    </row>
    <row r="18" spans="1:7">
      <c r="A18" s="161" t="s">
        <v>401</v>
      </c>
      <c r="B18" s="162" t="s">
        <v>992</v>
      </c>
      <c r="C18" s="163">
        <v>0</v>
      </c>
      <c r="D18" s="163">
        <v>0</v>
      </c>
      <c r="E18" s="163">
        <v>0</v>
      </c>
      <c r="F18" s="163">
        <v>0</v>
      </c>
      <c r="G18" s="163">
        <v>0</v>
      </c>
    </row>
    <row r="19" spans="1:7">
      <c r="A19" s="161" t="s">
        <v>402</v>
      </c>
      <c r="B19" s="162" t="s">
        <v>993</v>
      </c>
      <c r="C19" s="163">
        <v>0</v>
      </c>
      <c r="D19" s="163">
        <v>0</v>
      </c>
      <c r="E19" s="163">
        <v>0</v>
      </c>
      <c r="F19" s="163">
        <v>0</v>
      </c>
      <c r="G19" s="163">
        <v>0</v>
      </c>
    </row>
    <row r="20" spans="1:7" ht="25.5">
      <c r="A20" s="161" t="s">
        <v>403</v>
      </c>
      <c r="B20" s="162" t="s">
        <v>994</v>
      </c>
      <c r="C20" s="163">
        <v>0</v>
      </c>
      <c r="D20" s="163">
        <v>0</v>
      </c>
      <c r="E20" s="163">
        <v>0</v>
      </c>
      <c r="F20" s="163">
        <v>0</v>
      </c>
      <c r="G20" s="163">
        <v>0</v>
      </c>
    </row>
    <row r="21" spans="1:7">
      <c r="A21" s="161" t="s">
        <v>404</v>
      </c>
      <c r="B21" s="162" t="s">
        <v>995</v>
      </c>
      <c r="C21" s="163">
        <v>0</v>
      </c>
      <c r="D21" s="163">
        <v>0</v>
      </c>
      <c r="E21" s="163">
        <v>0</v>
      </c>
      <c r="F21" s="163">
        <v>0</v>
      </c>
      <c r="G21" s="163">
        <v>0</v>
      </c>
    </row>
    <row r="22" spans="1:7" ht="25.5">
      <c r="A22" s="161" t="s">
        <v>405</v>
      </c>
      <c r="B22" s="162" t="s">
        <v>996</v>
      </c>
      <c r="C22" s="163">
        <v>0</v>
      </c>
      <c r="D22" s="163">
        <v>0</v>
      </c>
      <c r="E22" s="163">
        <v>0</v>
      </c>
      <c r="F22" s="163">
        <v>0</v>
      </c>
      <c r="G22" s="163">
        <v>0</v>
      </c>
    </row>
    <row r="23" spans="1:7" ht="25.5">
      <c r="A23" s="161" t="s">
        <v>406</v>
      </c>
      <c r="B23" s="162" t="s">
        <v>997</v>
      </c>
      <c r="C23" s="163">
        <v>0</v>
      </c>
      <c r="D23" s="163">
        <v>0</v>
      </c>
      <c r="E23" s="163">
        <v>0</v>
      </c>
      <c r="F23" s="163">
        <v>0</v>
      </c>
      <c r="G23" s="163">
        <v>0</v>
      </c>
    </row>
    <row r="24" spans="1:7" ht="38.25">
      <c r="A24" s="161" t="s">
        <v>407</v>
      </c>
      <c r="B24" s="162" t="s">
        <v>998</v>
      </c>
      <c r="C24" s="163">
        <v>0</v>
      </c>
      <c r="D24" s="163">
        <v>0</v>
      </c>
      <c r="E24" s="163">
        <v>0</v>
      </c>
      <c r="F24" s="163">
        <v>0</v>
      </c>
      <c r="G24" s="163">
        <v>0</v>
      </c>
    </row>
    <row r="25" spans="1:7">
      <c r="A25" s="161" t="s">
        <v>408</v>
      </c>
      <c r="B25" s="162" t="s">
        <v>999</v>
      </c>
      <c r="C25" s="163">
        <v>0</v>
      </c>
      <c r="D25" s="163">
        <v>0</v>
      </c>
      <c r="E25" s="163">
        <v>0</v>
      </c>
      <c r="F25" s="163">
        <v>0</v>
      </c>
      <c r="G25" s="163">
        <v>0</v>
      </c>
    </row>
    <row r="26" spans="1:7">
      <c r="A26" s="161" t="s">
        <v>409</v>
      </c>
      <c r="B26" s="162" t="s">
        <v>1000</v>
      </c>
      <c r="C26" s="163">
        <v>0</v>
      </c>
      <c r="D26" s="163">
        <v>0</v>
      </c>
      <c r="E26" s="163">
        <v>0</v>
      </c>
      <c r="F26" s="163">
        <v>0</v>
      </c>
      <c r="G26" s="163">
        <v>0</v>
      </c>
    </row>
    <row r="27" spans="1:7" ht="25.5">
      <c r="A27" s="161" t="s">
        <v>410</v>
      </c>
      <c r="B27" s="162" t="s">
        <v>1001</v>
      </c>
      <c r="C27" s="163">
        <v>0</v>
      </c>
      <c r="D27" s="163">
        <v>0</v>
      </c>
      <c r="E27" s="163">
        <v>0</v>
      </c>
      <c r="F27" s="163">
        <v>0</v>
      </c>
      <c r="G27" s="163">
        <v>0</v>
      </c>
    </row>
    <row r="28" spans="1:7">
      <c r="A28" s="161" t="s">
        <v>411</v>
      </c>
      <c r="B28" s="162" t="s">
        <v>1002</v>
      </c>
      <c r="C28" s="163">
        <v>0</v>
      </c>
      <c r="D28" s="163">
        <v>0</v>
      </c>
      <c r="E28" s="163">
        <v>0</v>
      </c>
      <c r="F28" s="163">
        <v>0</v>
      </c>
      <c r="G28" s="163">
        <v>0</v>
      </c>
    </row>
    <row r="29" spans="1:7">
      <c r="A29" s="161" t="s">
        <v>412</v>
      </c>
      <c r="B29" s="162" t="s">
        <v>1003</v>
      </c>
      <c r="C29" s="163">
        <v>0</v>
      </c>
      <c r="D29" s="163">
        <v>0</v>
      </c>
      <c r="E29" s="163">
        <v>0</v>
      </c>
      <c r="F29" s="163">
        <v>0</v>
      </c>
      <c r="G29" s="163">
        <v>0</v>
      </c>
    </row>
    <row r="30" spans="1:7">
      <c r="A30" s="161" t="s">
        <v>413</v>
      </c>
      <c r="B30" s="162" t="s">
        <v>1004</v>
      </c>
      <c r="C30" s="163">
        <v>0</v>
      </c>
      <c r="D30" s="163">
        <v>0</v>
      </c>
      <c r="E30" s="163">
        <v>0</v>
      </c>
      <c r="F30" s="163">
        <v>0</v>
      </c>
      <c r="G30" s="163">
        <v>0</v>
      </c>
    </row>
    <row r="31" spans="1:7" ht="25.5">
      <c r="A31" s="161" t="s">
        <v>414</v>
      </c>
      <c r="B31" s="162" t="s">
        <v>1005</v>
      </c>
      <c r="C31" s="163">
        <v>0</v>
      </c>
      <c r="D31" s="163">
        <v>0</v>
      </c>
      <c r="E31" s="163">
        <v>0</v>
      </c>
      <c r="F31" s="163">
        <v>0</v>
      </c>
      <c r="G31" s="163">
        <v>0</v>
      </c>
    </row>
    <row r="32" spans="1:7">
      <c r="A32" s="161" t="s">
        <v>415</v>
      </c>
      <c r="B32" s="162" t="s">
        <v>1006</v>
      </c>
      <c r="C32" s="163">
        <v>0</v>
      </c>
      <c r="D32" s="163">
        <v>0</v>
      </c>
      <c r="E32" s="163">
        <v>0</v>
      </c>
      <c r="F32" s="163">
        <v>0</v>
      </c>
      <c r="G32" s="163">
        <v>0</v>
      </c>
    </row>
    <row r="33" spans="1:7" ht="25.5">
      <c r="A33" s="161" t="s">
        <v>416</v>
      </c>
      <c r="B33" s="162" t="s">
        <v>1007</v>
      </c>
      <c r="C33" s="163">
        <v>0</v>
      </c>
      <c r="D33" s="163">
        <v>0</v>
      </c>
      <c r="E33" s="163">
        <v>0</v>
      </c>
      <c r="F33" s="163">
        <v>0</v>
      </c>
      <c r="G33" s="163">
        <v>0</v>
      </c>
    </row>
    <row r="34" spans="1:7" ht="25.5">
      <c r="A34" s="161" t="s">
        <v>417</v>
      </c>
      <c r="B34" s="162" t="s">
        <v>1008</v>
      </c>
      <c r="C34" s="163">
        <v>0</v>
      </c>
      <c r="D34" s="163">
        <v>0</v>
      </c>
      <c r="E34" s="163">
        <v>0</v>
      </c>
      <c r="F34" s="163">
        <v>0</v>
      </c>
      <c r="G34" s="163">
        <v>0</v>
      </c>
    </row>
    <row r="35" spans="1:7" ht="25.5">
      <c r="A35" s="161" t="s">
        <v>418</v>
      </c>
      <c r="B35" s="162" t="s">
        <v>1009</v>
      </c>
      <c r="C35" s="163">
        <v>93895976</v>
      </c>
      <c r="D35" s="163">
        <v>123366725</v>
      </c>
      <c r="E35" s="163">
        <v>92199482</v>
      </c>
      <c r="F35" s="163">
        <v>0</v>
      </c>
      <c r="G35" s="163">
        <v>92199482</v>
      </c>
    </row>
    <row r="36" spans="1:7">
      <c r="A36" s="161" t="s">
        <v>419</v>
      </c>
      <c r="B36" s="162" t="s">
        <v>1010</v>
      </c>
      <c r="C36" s="163">
        <v>0</v>
      </c>
      <c r="D36" s="163">
        <v>0</v>
      </c>
      <c r="E36" s="163">
        <v>0</v>
      </c>
      <c r="F36" s="163">
        <v>0</v>
      </c>
      <c r="G36" s="163">
        <v>2459000</v>
      </c>
    </row>
    <row r="37" spans="1:7">
      <c r="A37" s="161" t="s">
        <v>420</v>
      </c>
      <c r="B37" s="162" t="s">
        <v>1011</v>
      </c>
      <c r="C37" s="163">
        <v>0</v>
      </c>
      <c r="D37" s="163">
        <v>0</v>
      </c>
      <c r="E37" s="163">
        <v>0</v>
      </c>
      <c r="F37" s="163">
        <v>0</v>
      </c>
      <c r="G37" s="163">
        <v>0</v>
      </c>
    </row>
    <row r="38" spans="1:7" ht="25.5">
      <c r="A38" s="161" t="s">
        <v>421</v>
      </c>
      <c r="B38" s="162" t="s">
        <v>1012</v>
      </c>
      <c r="C38" s="163">
        <v>0</v>
      </c>
      <c r="D38" s="163">
        <v>0</v>
      </c>
      <c r="E38" s="163">
        <v>0</v>
      </c>
      <c r="F38" s="163">
        <v>0</v>
      </c>
      <c r="G38" s="163">
        <v>0</v>
      </c>
    </row>
    <row r="39" spans="1:7">
      <c r="A39" s="161" t="s">
        <v>422</v>
      </c>
      <c r="B39" s="162" t="s">
        <v>1013</v>
      </c>
      <c r="C39" s="163">
        <v>0</v>
      </c>
      <c r="D39" s="163">
        <v>0</v>
      </c>
      <c r="E39" s="163">
        <v>0</v>
      </c>
      <c r="F39" s="163">
        <v>0</v>
      </c>
      <c r="G39" s="163">
        <v>0</v>
      </c>
    </row>
    <row r="40" spans="1:7">
      <c r="A40" s="161" t="s">
        <v>423</v>
      </c>
      <c r="B40" s="162" t="s">
        <v>1014</v>
      </c>
      <c r="C40" s="163">
        <v>0</v>
      </c>
      <c r="D40" s="163">
        <v>0</v>
      </c>
      <c r="E40" s="163">
        <v>0</v>
      </c>
      <c r="F40" s="163">
        <v>0</v>
      </c>
      <c r="G40" s="163">
        <v>0</v>
      </c>
    </row>
    <row r="41" spans="1:7">
      <c r="A41" s="161" t="s">
        <v>424</v>
      </c>
      <c r="B41" s="162" t="s">
        <v>1015</v>
      </c>
      <c r="C41" s="163">
        <v>0</v>
      </c>
      <c r="D41" s="163">
        <v>0</v>
      </c>
      <c r="E41" s="163">
        <v>0</v>
      </c>
      <c r="F41" s="163">
        <v>0</v>
      </c>
      <c r="G41" s="163">
        <v>0</v>
      </c>
    </row>
    <row r="42" spans="1:7" ht="25.5">
      <c r="A42" s="161" t="s">
        <v>425</v>
      </c>
      <c r="B42" s="162" t="s">
        <v>1016</v>
      </c>
      <c r="C42" s="163">
        <v>0</v>
      </c>
      <c r="D42" s="163">
        <v>0</v>
      </c>
      <c r="E42" s="163">
        <v>0</v>
      </c>
      <c r="F42" s="163">
        <v>0</v>
      </c>
      <c r="G42" s="163">
        <v>89740482</v>
      </c>
    </row>
    <row r="43" spans="1:7">
      <c r="A43" s="161" t="s">
        <v>426</v>
      </c>
      <c r="B43" s="162" t="s">
        <v>1017</v>
      </c>
      <c r="C43" s="163">
        <v>0</v>
      </c>
      <c r="D43" s="163">
        <v>0</v>
      </c>
      <c r="E43" s="163">
        <v>0</v>
      </c>
      <c r="F43" s="163">
        <v>0</v>
      </c>
      <c r="G43" s="163">
        <v>0</v>
      </c>
    </row>
    <row r="44" spans="1:7" ht="25.5">
      <c r="A44" s="161" t="s">
        <v>427</v>
      </c>
      <c r="B44" s="162" t="s">
        <v>1018</v>
      </c>
      <c r="C44" s="163">
        <v>0</v>
      </c>
      <c r="D44" s="163">
        <v>0</v>
      </c>
      <c r="E44" s="163">
        <v>0</v>
      </c>
      <c r="F44" s="163">
        <v>0</v>
      </c>
      <c r="G44" s="163">
        <v>0</v>
      </c>
    </row>
    <row r="45" spans="1:7" ht="25.5">
      <c r="A45" s="161" t="s">
        <v>428</v>
      </c>
      <c r="B45" s="162" t="s">
        <v>1019</v>
      </c>
      <c r="C45" s="163">
        <v>0</v>
      </c>
      <c r="D45" s="163">
        <v>0</v>
      </c>
      <c r="E45" s="163">
        <v>0</v>
      </c>
      <c r="F45" s="163">
        <v>0</v>
      </c>
      <c r="G45" s="163">
        <v>0</v>
      </c>
    </row>
    <row r="46" spans="1:7" ht="25.5">
      <c r="A46" s="164" t="s">
        <v>429</v>
      </c>
      <c r="B46" s="165" t="s">
        <v>1020</v>
      </c>
      <c r="C46" s="166">
        <v>93895976</v>
      </c>
      <c r="D46" s="166">
        <v>123366725</v>
      </c>
      <c r="E46" s="166">
        <v>92199482</v>
      </c>
      <c r="F46" s="166">
        <v>0</v>
      </c>
      <c r="G46" s="166">
        <v>92199482</v>
      </c>
    </row>
    <row r="47" spans="1:7">
      <c r="A47" s="161" t="s">
        <v>430</v>
      </c>
      <c r="B47" s="162" t="s">
        <v>1021</v>
      </c>
      <c r="C47" s="163">
        <v>0</v>
      </c>
      <c r="D47" s="163">
        <v>0</v>
      </c>
      <c r="E47" s="163">
        <v>0</v>
      </c>
      <c r="F47" s="163">
        <v>0</v>
      </c>
      <c r="G47" s="163">
        <v>0</v>
      </c>
    </row>
    <row r="48" spans="1:7" ht="38.25">
      <c r="A48" s="161" t="s">
        <v>431</v>
      </c>
      <c r="B48" s="162" t="s">
        <v>1022</v>
      </c>
      <c r="C48" s="163">
        <v>0</v>
      </c>
      <c r="D48" s="163">
        <v>0</v>
      </c>
      <c r="E48" s="163">
        <v>0</v>
      </c>
      <c r="F48" s="163">
        <v>0</v>
      </c>
      <c r="G48" s="163">
        <v>0</v>
      </c>
    </row>
    <row r="49" spans="1:7" ht="38.25">
      <c r="A49" s="161" t="s">
        <v>432</v>
      </c>
      <c r="B49" s="162" t="s">
        <v>1023</v>
      </c>
      <c r="C49" s="163">
        <v>0</v>
      </c>
      <c r="D49" s="163">
        <v>0</v>
      </c>
      <c r="E49" s="163">
        <v>0</v>
      </c>
      <c r="F49" s="163">
        <v>0</v>
      </c>
      <c r="G49" s="163">
        <v>0</v>
      </c>
    </row>
    <row r="50" spans="1:7">
      <c r="A50" s="161" t="s">
        <v>433</v>
      </c>
      <c r="B50" s="162" t="s">
        <v>1024</v>
      </c>
      <c r="C50" s="163">
        <v>0</v>
      </c>
      <c r="D50" s="163">
        <v>0</v>
      </c>
      <c r="E50" s="163">
        <v>0</v>
      </c>
      <c r="F50" s="163">
        <v>0</v>
      </c>
      <c r="G50" s="163">
        <v>0</v>
      </c>
    </row>
    <row r="51" spans="1:7">
      <c r="A51" s="161" t="s">
        <v>434</v>
      </c>
      <c r="B51" s="162" t="s">
        <v>1025</v>
      </c>
      <c r="C51" s="163">
        <v>0</v>
      </c>
      <c r="D51" s="163">
        <v>0</v>
      </c>
      <c r="E51" s="163">
        <v>0</v>
      </c>
      <c r="F51" s="163">
        <v>0</v>
      </c>
      <c r="G51" s="163">
        <v>0</v>
      </c>
    </row>
    <row r="52" spans="1:7" ht="25.5">
      <c r="A52" s="161" t="s">
        <v>435</v>
      </c>
      <c r="B52" s="162" t="s">
        <v>1026</v>
      </c>
      <c r="C52" s="163">
        <v>0</v>
      </c>
      <c r="D52" s="163">
        <v>0</v>
      </c>
      <c r="E52" s="163">
        <v>0</v>
      </c>
      <c r="F52" s="163">
        <v>0</v>
      </c>
      <c r="G52" s="163">
        <v>0</v>
      </c>
    </row>
    <row r="53" spans="1:7">
      <c r="A53" s="161" t="s">
        <v>436</v>
      </c>
      <c r="B53" s="162" t="s">
        <v>1027</v>
      </c>
      <c r="C53" s="163">
        <v>0</v>
      </c>
      <c r="D53" s="163">
        <v>0</v>
      </c>
      <c r="E53" s="163">
        <v>0</v>
      </c>
      <c r="F53" s="163">
        <v>0</v>
      </c>
      <c r="G53" s="163">
        <v>0</v>
      </c>
    </row>
    <row r="54" spans="1:7">
      <c r="A54" s="161" t="s">
        <v>437</v>
      </c>
      <c r="B54" s="162" t="s">
        <v>1028</v>
      </c>
      <c r="C54" s="163">
        <v>0</v>
      </c>
      <c r="D54" s="163">
        <v>0</v>
      </c>
      <c r="E54" s="163">
        <v>0</v>
      </c>
      <c r="F54" s="163">
        <v>0</v>
      </c>
      <c r="G54" s="163">
        <v>0</v>
      </c>
    </row>
    <row r="55" spans="1:7">
      <c r="A55" s="161" t="s">
        <v>438</v>
      </c>
      <c r="B55" s="162" t="s">
        <v>1029</v>
      </c>
      <c r="C55" s="163">
        <v>0</v>
      </c>
      <c r="D55" s="163">
        <v>0</v>
      </c>
      <c r="E55" s="163">
        <v>0</v>
      </c>
      <c r="F55" s="163">
        <v>0</v>
      </c>
      <c r="G55" s="163">
        <v>0</v>
      </c>
    </row>
    <row r="56" spans="1:7" ht="25.5">
      <c r="A56" s="161" t="s">
        <v>439</v>
      </c>
      <c r="B56" s="162" t="s">
        <v>1030</v>
      </c>
      <c r="C56" s="163">
        <v>0</v>
      </c>
      <c r="D56" s="163">
        <v>0</v>
      </c>
      <c r="E56" s="163">
        <v>0</v>
      </c>
      <c r="F56" s="163">
        <v>0</v>
      </c>
      <c r="G56" s="163">
        <v>0</v>
      </c>
    </row>
    <row r="57" spans="1:7">
      <c r="A57" s="161" t="s">
        <v>440</v>
      </c>
      <c r="B57" s="162" t="s">
        <v>1031</v>
      </c>
      <c r="C57" s="163">
        <v>0</v>
      </c>
      <c r="D57" s="163">
        <v>0</v>
      </c>
      <c r="E57" s="163">
        <v>0</v>
      </c>
      <c r="F57" s="163">
        <v>0</v>
      </c>
      <c r="G57" s="163">
        <v>0</v>
      </c>
    </row>
    <row r="58" spans="1:7" ht="25.5">
      <c r="A58" s="161" t="s">
        <v>441</v>
      </c>
      <c r="B58" s="162" t="s">
        <v>1032</v>
      </c>
      <c r="C58" s="163">
        <v>0</v>
      </c>
      <c r="D58" s="163">
        <v>0</v>
      </c>
      <c r="E58" s="163">
        <v>0</v>
      </c>
      <c r="F58" s="163">
        <v>0</v>
      </c>
      <c r="G58" s="163">
        <v>0</v>
      </c>
    </row>
    <row r="59" spans="1:7" ht="25.5">
      <c r="A59" s="161" t="s">
        <v>442</v>
      </c>
      <c r="B59" s="162" t="s">
        <v>1033</v>
      </c>
      <c r="C59" s="163">
        <v>0</v>
      </c>
      <c r="D59" s="163">
        <v>0</v>
      </c>
      <c r="E59" s="163">
        <v>0</v>
      </c>
      <c r="F59" s="163">
        <v>0</v>
      </c>
      <c r="G59" s="163">
        <v>0</v>
      </c>
    </row>
    <row r="60" spans="1:7" ht="38.25">
      <c r="A60" s="161" t="s">
        <v>443</v>
      </c>
      <c r="B60" s="162" t="s">
        <v>1034</v>
      </c>
      <c r="C60" s="163">
        <v>0</v>
      </c>
      <c r="D60" s="163">
        <v>0</v>
      </c>
      <c r="E60" s="163">
        <v>0</v>
      </c>
      <c r="F60" s="163">
        <v>0</v>
      </c>
      <c r="G60" s="163">
        <v>0</v>
      </c>
    </row>
    <row r="61" spans="1:7">
      <c r="A61" s="161" t="s">
        <v>444</v>
      </c>
      <c r="B61" s="162" t="s">
        <v>1035</v>
      </c>
      <c r="C61" s="163">
        <v>0</v>
      </c>
      <c r="D61" s="163">
        <v>0</v>
      </c>
      <c r="E61" s="163">
        <v>0</v>
      </c>
      <c r="F61" s="163">
        <v>0</v>
      </c>
      <c r="G61" s="163">
        <v>0</v>
      </c>
    </row>
    <row r="62" spans="1:7">
      <c r="A62" s="161" t="s">
        <v>445</v>
      </c>
      <c r="B62" s="162" t="s">
        <v>1036</v>
      </c>
      <c r="C62" s="163">
        <v>0</v>
      </c>
      <c r="D62" s="163">
        <v>0</v>
      </c>
      <c r="E62" s="163">
        <v>0</v>
      </c>
      <c r="F62" s="163">
        <v>0</v>
      </c>
      <c r="G62" s="163">
        <v>0</v>
      </c>
    </row>
    <row r="63" spans="1:7" ht="25.5">
      <c r="A63" s="161" t="s">
        <v>446</v>
      </c>
      <c r="B63" s="162" t="s">
        <v>1037</v>
      </c>
      <c r="C63" s="163">
        <v>0</v>
      </c>
      <c r="D63" s="163">
        <v>0</v>
      </c>
      <c r="E63" s="163">
        <v>0</v>
      </c>
      <c r="F63" s="163">
        <v>0</v>
      </c>
      <c r="G63" s="163">
        <v>0</v>
      </c>
    </row>
    <row r="64" spans="1:7">
      <c r="A64" s="161" t="s">
        <v>447</v>
      </c>
      <c r="B64" s="162" t="s">
        <v>1038</v>
      </c>
      <c r="C64" s="163">
        <v>0</v>
      </c>
      <c r="D64" s="163">
        <v>0</v>
      </c>
      <c r="E64" s="163">
        <v>0</v>
      </c>
      <c r="F64" s="163">
        <v>0</v>
      </c>
      <c r="G64" s="163">
        <v>0</v>
      </c>
    </row>
    <row r="65" spans="1:7">
      <c r="A65" s="161" t="s">
        <v>448</v>
      </c>
      <c r="B65" s="162" t="s">
        <v>1039</v>
      </c>
      <c r="C65" s="163">
        <v>0</v>
      </c>
      <c r="D65" s="163">
        <v>0</v>
      </c>
      <c r="E65" s="163">
        <v>0</v>
      </c>
      <c r="F65" s="163">
        <v>0</v>
      </c>
      <c r="G65" s="163">
        <v>0</v>
      </c>
    </row>
    <row r="66" spans="1:7">
      <c r="A66" s="161" t="s">
        <v>449</v>
      </c>
      <c r="B66" s="162" t="s">
        <v>1040</v>
      </c>
      <c r="C66" s="163">
        <v>0</v>
      </c>
      <c r="D66" s="163">
        <v>0</v>
      </c>
      <c r="E66" s="163">
        <v>0</v>
      </c>
      <c r="F66" s="163">
        <v>0</v>
      </c>
      <c r="G66" s="163">
        <v>0</v>
      </c>
    </row>
    <row r="67" spans="1:7" ht="25.5">
      <c r="A67" s="161" t="s">
        <v>450</v>
      </c>
      <c r="B67" s="162" t="s">
        <v>1041</v>
      </c>
      <c r="C67" s="163">
        <v>0</v>
      </c>
      <c r="D67" s="163">
        <v>0</v>
      </c>
      <c r="E67" s="163">
        <v>0</v>
      </c>
      <c r="F67" s="163">
        <v>0</v>
      </c>
      <c r="G67" s="163">
        <v>0</v>
      </c>
    </row>
    <row r="68" spans="1:7">
      <c r="A68" s="161" t="s">
        <v>451</v>
      </c>
      <c r="B68" s="162" t="s">
        <v>1042</v>
      </c>
      <c r="C68" s="163">
        <v>0</v>
      </c>
      <c r="D68" s="163">
        <v>0</v>
      </c>
      <c r="E68" s="163">
        <v>0</v>
      </c>
      <c r="F68" s="163">
        <v>0</v>
      </c>
      <c r="G68" s="163">
        <v>0</v>
      </c>
    </row>
    <row r="69" spans="1:7" ht="25.5">
      <c r="A69" s="161" t="s">
        <v>452</v>
      </c>
      <c r="B69" s="162" t="s">
        <v>1043</v>
      </c>
      <c r="C69" s="163">
        <v>0</v>
      </c>
      <c r="D69" s="163">
        <v>0</v>
      </c>
      <c r="E69" s="163">
        <v>0</v>
      </c>
      <c r="F69" s="163">
        <v>0</v>
      </c>
      <c r="G69" s="163">
        <v>0</v>
      </c>
    </row>
    <row r="70" spans="1:7" ht="25.5">
      <c r="A70" s="161" t="s">
        <v>453</v>
      </c>
      <c r="B70" s="162" t="s">
        <v>1044</v>
      </c>
      <c r="C70" s="163">
        <v>0</v>
      </c>
      <c r="D70" s="163">
        <v>0</v>
      </c>
      <c r="E70" s="163">
        <v>0</v>
      </c>
      <c r="F70" s="163">
        <v>0</v>
      </c>
      <c r="G70" s="163">
        <v>0</v>
      </c>
    </row>
    <row r="71" spans="1:7" ht="25.5">
      <c r="A71" s="161" t="s">
        <v>454</v>
      </c>
      <c r="B71" s="162" t="s">
        <v>1045</v>
      </c>
      <c r="C71" s="163">
        <v>0</v>
      </c>
      <c r="D71" s="163">
        <v>0</v>
      </c>
      <c r="E71" s="163">
        <v>0</v>
      </c>
      <c r="F71" s="163">
        <v>0</v>
      </c>
      <c r="G71" s="163">
        <v>0</v>
      </c>
    </row>
    <row r="72" spans="1:7">
      <c r="A72" s="161" t="s">
        <v>455</v>
      </c>
      <c r="B72" s="162" t="s">
        <v>1046</v>
      </c>
      <c r="C72" s="163">
        <v>0</v>
      </c>
      <c r="D72" s="163">
        <v>0</v>
      </c>
      <c r="E72" s="163">
        <v>0</v>
      </c>
      <c r="F72" s="163">
        <v>0</v>
      </c>
      <c r="G72" s="163">
        <v>0</v>
      </c>
    </row>
    <row r="73" spans="1:7">
      <c r="A73" s="161" t="s">
        <v>456</v>
      </c>
      <c r="B73" s="162" t="s">
        <v>1047</v>
      </c>
      <c r="C73" s="163">
        <v>0</v>
      </c>
      <c r="D73" s="163">
        <v>0</v>
      </c>
      <c r="E73" s="163">
        <v>0</v>
      </c>
      <c r="F73" s="163">
        <v>0</v>
      </c>
      <c r="G73" s="163">
        <v>0</v>
      </c>
    </row>
    <row r="74" spans="1:7" ht="25.5">
      <c r="A74" s="161" t="s">
        <v>457</v>
      </c>
      <c r="B74" s="162" t="s">
        <v>1048</v>
      </c>
      <c r="C74" s="163">
        <v>0</v>
      </c>
      <c r="D74" s="163">
        <v>0</v>
      </c>
      <c r="E74" s="163">
        <v>0</v>
      </c>
      <c r="F74" s="163">
        <v>0</v>
      </c>
      <c r="G74" s="163">
        <v>0</v>
      </c>
    </row>
    <row r="75" spans="1:7">
      <c r="A75" s="161" t="s">
        <v>458</v>
      </c>
      <c r="B75" s="162" t="s">
        <v>1049</v>
      </c>
      <c r="C75" s="163">
        <v>0</v>
      </c>
      <c r="D75" s="163">
        <v>0</v>
      </c>
      <c r="E75" s="163">
        <v>0</v>
      </c>
      <c r="F75" s="163">
        <v>0</v>
      </c>
      <c r="G75" s="163">
        <v>0</v>
      </c>
    </row>
    <row r="76" spans="1:7">
      <c r="A76" s="161" t="s">
        <v>459</v>
      </c>
      <c r="B76" s="162" t="s">
        <v>1050</v>
      </c>
      <c r="C76" s="163">
        <v>0</v>
      </c>
      <c r="D76" s="163">
        <v>0</v>
      </c>
      <c r="E76" s="163">
        <v>0</v>
      </c>
      <c r="F76" s="163">
        <v>0</v>
      </c>
      <c r="G76" s="163">
        <v>0</v>
      </c>
    </row>
    <row r="77" spans="1:7">
      <c r="A77" s="161" t="s">
        <v>460</v>
      </c>
      <c r="B77" s="162" t="s">
        <v>1051</v>
      </c>
      <c r="C77" s="163">
        <v>0</v>
      </c>
      <c r="D77" s="163">
        <v>0</v>
      </c>
      <c r="E77" s="163">
        <v>0</v>
      </c>
      <c r="F77" s="163">
        <v>0</v>
      </c>
      <c r="G77" s="163">
        <v>0</v>
      </c>
    </row>
    <row r="78" spans="1:7" ht="25.5">
      <c r="A78" s="161" t="s">
        <v>461</v>
      </c>
      <c r="B78" s="162" t="s">
        <v>1052</v>
      </c>
      <c r="C78" s="163">
        <v>0</v>
      </c>
      <c r="D78" s="163">
        <v>0</v>
      </c>
      <c r="E78" s="163">
        <v>0</v>
      </c>
      <c r="F78" s="163">
        <v>0</v>
      </c>
      <c r="G78" s="163">
        <v>0</v>
      </c>
    </row>
    <row r="79" spans="1:7">
      <c r="A79" s="161" t="s">
        <v>462</v>
      </c>
      <c r="B79" s="162" t="s">
        <v>1053</v>
      </c>
      <c r="C79" s="163">
        <v>0</v>
      </c>
      <c r="D79" s="163">
        <v>0</v>
      </c>
      <c r="E79" s="163">
        <v>0</v>
      </c>
      <c r="F79" s="163">
        <v>0</v>
      </c>
      <c r="G79" s="163">
        <v>0</v>
      </c>
    </row>
    <row r="80" spans="1:7" ht="25.5">
      <c r="A80" s="161" t="s">
        <v>463</v>
      </c>
      <c r="B80" s="162" t="s">
        <v>1054</v>
      </c>
      <c r="C80" s="163">
        <v>0</v>
      </c>
      <c r="D80" s="163">
        <v>0</v>
      </c>
      <c r="E80" s="163">
        <v>0</v>
      </c>
      <c r="F80" s="163">
        <v>0</v>
      </c>
      <c r="G80" s="163">
        <v>0</v>
      </c>
    </row>
    <row r="81" spans="1:7" ht="25.5">
      <c r="A81" s="161" t="s">
        <v>464</v>
      </c>
      <c r="B81" s="162" t="s">
        <v>1055</v>
      </c>
      <c r="C81" s="163">
        <v>0</v>
      </c>
      <c r="D81" s="163">
        <v>0</v>
      </c>
      <c r="E81" s="163">
        <v>0</v>
      </c>
      <c r="F81" s="163">
        <v>0</v>
      </c>
      <c r="G81" s="163">
        <v>0</v>
      </c>
    </row>
    <row r="82" spans="1:7" ht="25.5">
      <c r="A82" s="164" t="s">
        <v>465</v>
      </c>
      <c r="B82" s="165" t="s">
        <v>1056</v>
      </c>
      <c r="C82" s="166">
        <v>0</v>
      </c>
      <c r="D82" s="166">
        <v>0</v>
      </c>
      <c r="E82" s="166">
        <v>0</v>
      </c>
      <c r="F82" s="166">
        <v>0</v>
      </c>
      <c r="G82" s="166">
        <v>0</v>
      </c>
    </row>
    <row r="83" spans="1:7">
      <c r="A83" s="161" t="s">
        <v>466</v>
      </c>
      <c r="B83" s="162" t="s">
        <v>1057</v>
      </c>
      <c r="C83" s="163">
        <v>0</v>
      </c>
      <c r="D83" s="163">
        <v>0</v>
      </c>
      <c r="E83" s="163">
        <v>0</v>
      </c>
      <c r="F83" s="163">
        <v>0</v>
      </c>
      <c r="G83" s="163">
        <v>0</v>
      </c>
    </row>
    <row r="84" spans="1:7">
      <c r="A84" s="161" t="s">
        <v>467</v>
      </c>
      <c r="B84" s="162" t="s">
        <v>1058</v>
      </c>
      <c r="C84" s="163">
        <v>0</v>
      </c>
      <c r="D84" s="163">
        <v>0</v>
      </c>
      <c r="E84" s="163">
        <v>0</v>
      </c>
      <c r="F84" s="163">
        <v>0</v>
      </c>
      <c r="G84" s="163">
        <v>0</v>
      </c>
    </row>
    <row r="85" spans="1:7" ht="38.25">
      <c r="A85" s="161" t="s">
        <v>468</v>
      </c>
      <c r="B85" s="162" t="s">
        <v>1059</v>
      </c>
      <c r="C85" s="163">
        <v>0</v>
      </c>
      <c r="D85" s="163">
        <v>0</v>
      </c>
      <c r="E85" s="163">
        <v>0</v>
      </c>
      <c r="F85" s="163">
        <v>0</v>
      </c>
      <c r="G85" s="163">
        <v>0</v>
      </c>
    </row>
    <row r="86" spans="1:7" ht="25.5">
      <c r="A86" s="161" t="s">
        <v>469</v>
      </c>
      <c r="B86" s="162" t="s">
        <v>1060</v>
      </c>
      <c r="C86" s="163">
        <v>0</v>
      </c>
      <c r="D86" s="163">
        <v>0</v>
      </c>
      <c r="E86" s="163">
        <v>0</v>
      </c>
      <c r="F86" s="163">
        <v>0</v>
      </c>
      <c r="G86" s="163">
        <v>0</v>
      </c>
    </row>
    <row r="87" spans="1:7">
      <c r="A87" s="161" t="s">
        <v>470</v>
      </c>
      <c r="B87" s="162" t="s">
        <v>1061</v>
      </c>
      <c r="C87" s="163">
        <v>0</v>
      </c>
      <c r="D87" s="163">
        <v>0</v>
      </c>
      <c r="E87" s="163">
        <v>0</v>
      </c>
      <c r="F87" s="163">
        <v>0</v>
      </c>
      <c r="G87" s="163">
        <v>0</v>
      </c>
    </row>
    <row r="88" spans="1:7">
      <c r="A88" s="161" t="s">
        <v>471</v>
      </c>
      <c r="B88" s="162" t="s">
        <v>1062</v>
      </c>
      <c r="C88" s="163">
        <v>0</v>
      </c>
      <c r="D88" s="163">
        <v>0</v>
      </c>
      <c r="E88" s="163">
        <v>0</v>
      </c>
      <c r="F88" s="163">
        <v>0</v>
      </c>
      <c r="G88" s="163">
        <v>0</v>
      </c>
    </row>
    <row r="89" spans="1:7">
      <c r="A89" s="161" t="s">
        <v>472</v>
      </c>
      <c r="B89" s="162" t="s">
        <v>1063</v>
      </c>
      <c r="C89" s="163">
        <v>0</v>
      </c>
      <c r="D89" s="163">
        <v>0</v>
      </c>
      <c r="E89" s="163">
        <v>0</v>
      </c>
      <c r="F89" s="163">
        <v>0</v>
      </c>
      <c r="G89" s="163">
        <v>0</v>
      </c>
    </row>
    <row r="90" spans="1:7" ht="25.5">
      <c r="A90" s="161" t="s">
        <v>473</v>
      </c>
      <c r="B90" s="162" t="s">
        <v>1064</v>
      </c>
      <c r="C90" s="163">
        <v>0</v>
      </c>
      <c r="D90" s="163">
        <v>0</v>
      </c>
      <c r="E90" s="163">
        <v>0</v>
      </c>
      <c r="F90" s="163">
        <v>0</v>
      </c>
      <c r="G90" s="163">
        <v>0</v>
      </c>
    </row>
    <row r="91" spans="1:7">
      <c r="A91" s="161" t="s">
        <v>474</v>
      </c>
      <c r="B91" s="162" t="s">
        <v>1065</v>
      </c>
      <c r="C91" s="163">
        <v>0</v>
      </c>
      <c r="D91" s="163">
        <v>0</v>
      </c>
      <c r="E91" s="163">
        <v>0</v>
      </c>
      <c r="F91" s="163">
        <v>0</v>
      </c>
      <c r="G91" s="163">
        <v>0</v>
      </c>
    </row>
    <row r="92" spans="1:7">
      <c r="A92" s="161" t="s">
        <v>475</v>
      </c>
      <c r="B92" s="162" t="s">
        <v>1066</v>
      </c>
      <c r="C92" s="163">
        <v>0</v>
      </c>
      <c r="D92" s="163">
        <v>0</v>
      </c>
      <c r="E92" s="163">
        <v>0</v>
      </c>
      <c r="F92" s="163">
        <v>0</v>
      </c>
      <c r="G92" s="163">
        <v>0</v>
      </c>
    </row>
    <row r="93" spans="1:7">
      <c r="A93" s="161" t="s">
        <v>476</v>
      </c>
      <c r="B93" s="162" t="s">
        <v>1067</v>
      </c>
      <c r="C93" s="163">
        <v>0</v>
      </c>
      <c r="D93" s="163">
        <v>0</v>
      </c>
      <c r="E93" s="163">
        <v>0</v>
      </c>
      <c r="F93" s="163">
        <v>0</v>
      </c>
      <c r="G93" s="163">
        <v>0</v>
      </c>
    </row>
    <row r="94" spans="1:7">
      <c r="A94" s="161" t="s">
        <v>477</v>
      </c>
      <c r="B94" s="162" t="s">
        <v>1068</v>
      </c>
      <c r="C94" s="163">
        <v>0</v>
      </c>
      <c r="D94" s="163">
        <v>0</v>
      </c>
      <c r="E94" s="163">
        <v>0</v>
      </c>
      <c r="F94" s="163">
        <v>0</v>
      </c>
      <c r="G94" s="163">
        <v>0</v>
      </c>
    </row>
    <row r="95" spans="1:7">
      <c r="A95" s="161" t="s">
        <v>478</v>
      </c>
      <c r="B95" s="162" t="s">
        <v>1069</v>
      </c>
      <c r="C95" s="163">
        <v>0</v>
      </c>
      <c r="D95" s="163">
        <v>0</v>
      </c>
      <c r="E95" s="163">
        <v>0</v>
      </c>
      <c r="F95" s="163">
        <v>0</v>
      </c>
      <c r="G95" s="163">
        <v>0</v>
      </c>
    </row>
    <row r="96" spans="1:7">
      <c r="A96" s="161" t="s">
        <v>479</v>
      </c>
      <c r="B96" s="162" t="s">
        <v>1070</v>
      </c>
      <c r="C96" s="163">
        <v>0</v>
      </c>
      <c r="D96" s="163">
        <v>0</v>
      </c>
      <c r="E96" s="163">
        <v>0</v>
      </c>
      <c r="F96" s="163">
        <v>0</v>
      </c>
      <c r="G96" s="163">
        <v>0</v>
      </c>
    </row>
    <row r="97" spans="1:7" ht="25.5">
      <c r="A97" s="161" t="s">
        <v>480</v>
      </c>
      <c r="B97" s="162" t="s">
        <v>1071</v>
      </c>
      <c r="C97" s="163">
        <v>0</v>
      </c>
      <c r="D97" s="163">
        <v>0</v>
      </c>
      <c r="E97" s="163">
        <v>0</v>
      </c>
      <c r="F97" s="163">
        <v>0</v>
      </c>
      <c r="G97" s="163">
        <v>0</v>
      </c>
    </row>
    <row r="98" spans="1:7">
      <c r="A98" s="161" t="s">
        <v>481</v>
      </c>
      <c r="B98" s="162" t="s">
        <v>1072</v>
      </c>
      <c r="C98" s="163">
        <v>0</v>
      </c>
      <c r="D98" s="163">
        <v>0</v>
      </c>
      <c r="E98" s="163">
        <v>0</v>
      </c>
      <c r="F98" s="163">
        <v>0</v>
      </c>
      <c r="G98" s="163">
        <v>0</v>
      </c>
    </row>
    <row r="99" spans="1:7">
      <c r="A99" s="161" t="s">
        <v>482</v>
      </c>
      <c r="B99" s="162" t="s">
        <v>1073</v>
      </c>
      <c r="C99" s="163">
        <v>0</v>
      </c>
      <c r="D99" s="163">
        <v>0</v>
      </c>
      <c r="E99" s="163">
        <v>0</v>
      </c>
      <c r="F99" s="163">
        <v>0</v>
      </c>
      <c r="G99" s="163">
        <v>0</v>
      </c>
    </row>
    <row r="100" spans="1:7">
      <c r="A100" s="161" t="s">
        <v>483</v>
      </c>
      <c r="B100" s="162" t="s">
        <v>1074</v>
      </c>
      <c r="C100" s="163">
        <v>0</v>
      </c>
      <c r="D100" s="163">
        <v>0</v>
      </c>
      <c r="E100" s="163">
        <v>0</v>
      </c>
      <c r="F100" s="163">
        <v>0</v>
      </c>
      <c r="G100" s="163">
        <v>0</v>
      </c>
    </row>
    <row r="101" spans="1:7" ht="25.5">
      <c r="A101" s="161" t="s">
        <v>484</v>
      </c>
      <c r="B101" s="162" t="s">
        <v>1075</v>
      </c>
      <c r="C101" s="163">
        <v>0</v>
      </c>
      <c r="D101" s="163">
        <v>0</v>
      </c>
      <c r="E101" s="163">
        <v>0</v>
      </c>
      <c r="F101" s="163">
        <v>0</v>
      </c>
      <c r="G101" s="163">
        <v>0</v>
      </c>
    </row>
    <row r="102" spans="1:7">
      <c r="A102" s="161" t="s">
        <v>485</v>
      </c>
      <c r="B102" s="162" t="s">
        <v>1076</v>
      </c>
      <c r="C102" s="163">
        <v>0</v>
      </c>
      <c r="D102" s="163">
        <v>0</v>
      </c>
      <c r="E102" s="163">
        <v>0</v>
      </c>
      <c r="F102" s="163">
        <v>0</v>
      </c>
      <c r="G102" s="163">
        <v>0</v>
      </c>
    </row>
    <row r="103" spans="1:7" ht="25.5">
      <c r="A103" s="161" t="s">
        <v>486</v>
      </c>
      <c r="B103" s="162" t="s">
        <v>1077</v>
      </c>
      <c r="C103" s="163">
        <v>0</v>
      </c>
      <c r="D103" s="163">
        <v>0</v>
      </c>
      <c r="E103" s="163">
        <v>0</v>
      </c>
      <c r="F103" s="163">
        <v>0</v>
      </c>
      <c r="G103" s="163">
        <v>0</v>
      </c>
    </row>
    <row r="104" spans="1:7" ht="25.5">
      <c r="A104" s="161" t="s">
        <v>487</v>
      </c>
      <c r="B104" s="162" t="s">
        <v>1078</v>
      </c>
      <c r="C104" s="163">
        <v>0</v>
      </c>
      <c r="D104" s="163">
        <v>0</v>
      </c>
      <c r="E104" s="163">
        <v>0</v>
      </c>
      <c r="F104" s="163">
        <v>0</v>
      </c>
      <c r="G104" s="163">
        <v>0</v>
      </c>
    </row>
    <row r="105" spans="1:7">
      <c r="A105" s="161" t="s">
        <v>691</v>
      </c>
      <c r="B105" s="162" t="s">
        <v>1079</v>
      </c>
      <c r="C105" s="163">
        <v>0</v>
      </c>
      <c r="D105" s="163">
        <v>0</v>
      </c>
      <c r="E105" s="163">
        <v>0</v>
      </c>
      <c r="F105" s="163">
        <v>0</v>
      </c>
      <c r="G105" s="163">
        <v>0</v>
      </c>
    </row>
    <row r="106" spans="1:7">
      <c r="A106" s="161" t="s">
        <v>488</v>
      </c>
      <c r="B106" s="162" t="s">
        <v>1080</v>
      </c>
      <c r="C106" s="163">
        <v>0</v>
      </c>
      <c r="D106" s="163">
        <v>0</v>
      </c>
      <c r="E106" s="163">
        <v>0</v>
      </c>
      <c r="F106" s="163">
        <v>0</v>
      </c>
      <c r="G106" s="163">
        <v>0</v>
      </c>
    </row>
    <row r="107" spans="1:7" ht="25.5">
      <c r="A107" s="161" t="s">
        <v>489</v>
      </c>
      <c r="B107" s="162" t="s">
        <v>1081</v>
      </c>
      <c r="C107" s="163">
        <v>0</v>
      </c>
      <c r="D107" s="163">
        <v>0</v>
      </c>
      <c r="E107" s="163">
        <v>0</v>
      </c>
      <c r="F107" s="163">
        <v>0</v>
      </c>
      <c r="G107" s="163">
        <v>0</v>
      </c>
    </row>
    <row r="108" spans="1:7">
      <c r="A108" s="161" t="s">
        <v>490</v>
      </c>
      <c r="B108" s="162" t="s">
        <v>1082</v>
      </c>
      <c r="C108" s="163">
        <v>0</v>
      </c>
      <c r="D108" s="163">
        <v>0</v>
      </c>
      <c r="E108" s="163">
        <v>0</v>
      </c>
      <c r="F108" s="163">
        <v>0</v>
      </c>
      <c r="G108" s="163">
        <v>0</v>
      </c>
    </row>
    <row r="109" spans="1:7">
      <c r="A109" s="161" t="s">
        <v>491</v>
      </c>
      <c r="B109" s="162" t="s">
        <v>1083</v>
      </c>
      <c r="C109" s="163">
        <v>0</v>
      </c>
      <c r="D109" s="163">
        <v>0</v>
      </c>
      <c r="E109" s="163">
        <v>0</v>
      </c>
      <c r="F109" s="163">
        <v>0</v>
      </c>
      <c r="G109" s="163">
        <v>0</v>
      </c>
    </row>
    <row r="110" spans="1:7">
      <c r="A110" s="161" t="s">
        <v>492</v>
      </c>
      <c r="B110" s="162" t="s">
        <v>1084</v>
      </c>
      <c r="C110" s="163">
        <v>0</v>
      </c>
      <c r="D110" s="163">
        <v>0</v>
      </c>
      <c r="E110" s="163">
        <v>0</v>
      </c>
      <c r="F110" s="163">
        <v>0</v>
      </c>
      <c r="G110" s="163">
        <v>0</v>
      </c>
    </row>
    <row r="111" spans="1:7" ht="25.5">
      <c r="A111" s="161" t="s">
        <v>493</v>
      </c>
      <c r="B111" s="162" t="s">
        <v>1085</v>
      </c>
      <c r="C111" s="163">
        <v>0</v>
      </c>
      <c r="D111" s="163">
        <v>0</v>
      </c>
      <c r="E111" s="163">
        <v>0</v>
      </c>
      <c r="F111" s="163">
        <v>0</v>
      </c>
      <c r="G111" s="163">
        <v>0</v>
      </c>
    </row>
    <row r="112" spans="1:7">
      <c r="A112" s="161" t="s">
        <v>494</v>
      </c>
      <c r="B112" s="162" t="s">
        <v>1086</v>
      </c>
      <c r="C112" s="163">
        <v>0</v>
      </c>
      <c r="D112" s="163">
        <v>0</v>
      </c>
      <c r="E112" s="163">
        <v>0</v>
      </c>
      <c r="F112" s="163">
        <v>0</v>
      </c>
      <c r="G112" s="163">
        <v>0</v>
      </c>
    </row>
    <row r="113" spans="1:7">
      <c r="A113" s="161" t="s">
        <v>495</v>
      </c>
      <c r="B113" s="162" t="s">
        <v>1087</v>
      </c>
      <c r="C113" s="163">
        <v>0</v>
      </c>
      <c r="D113" s="163">
        <v>0</v>
      </c>
      <c r="E113" s="163">
        <v>0</v>
      </c>
      <c r="F113" s="163">
        <v>0</v>
      </c>
      <c r="G113" s="163">
        <v>0</v>
      </c>
    </row>
    <row r="114" spans="1:7">
      <c r="A114" s="161" t="s">
        <v>496</v>
      </c>
      <c r="B114" s="162" t="s">
        <v>1088</v>
      </c>
      <c r="C114" s="163">
        <v>0</v>
      </c>
      <c r="D114" s="163">
        <v>0</v>
      </c>
      <c r="E114" s="163">
        <v>0</v>
      </c>
      <c r="F114" s="163">
        <v>0</v>
      </c>
      <c r="G114" s="163">
        <v>0</v>
      </c>
    </row>
    <row r="115" spans="1:7">
      <c r="A115" s="161" t="s">
        <v>497</v>
      </c>
      <c r="B115" s="162" t="s">
        <v>1089</v>
      </c>
      <c r="C115" s="163">
        <v>0</v>
      </c>
      <c r="D115" s="163">
        <v>0</v>
      </c>
      <c r="E115" s="163">
        <v>0</v>
      </c>
      <c r="F115" s="163">
        <v>0</v>
      </c>
      <c r="G115" s="163">
        <v>0</v>
      </c>
    </row>
    <row r="116" spans="1:7">
      <c r="A116" s="161" t="s">
        <v>498</v>
      </c>
      <c r="B116" s="162" t="s">
        <v>1090</v>
      </c>
      <c r="C116" s="163">
        <v>0</v>
      </c>
      <c r="D116" s="163">
        <v>0</v>
      </c>
      <c r="E116" s="163">
        <v>0</v>
      </c>
      <c r="F116" s="163">
        <v>0</v>
      </c>
      <c r="G116" s="163">
        <v>0</v>
      </c>
    </row>
    <row r="117" spans="1:7">
      <c r="A117" s="161" t="s">
        <v>499</v>
      </c>
      <c r="B117" s="162" t="s">
        <v>1091</v>
      </c>
      <c r="C117" s="163">
        <v>0</v>
      </c>
      <c r="D117" s="163">
        <v>0</v>
      </c>
      <c r="E117" s="163">
        <v>0</v>
      </c>
      <c r="F117" s="163">
        <v>0</v>
      </c>
      <c r="G117" s="163">
        <v>0</v>
      </c>
    </row>
    <row r="118" spans="1:7">
      <c r="A118" s="161" t="s">
        <v>500</v>
      </c>
      <c r="B118" s="162" t="s">
        <v>1092</v>
      </c>
      <c r="C118" s="163">
        <v>0</v>
      </c>
      <c r="D118" s="163">
        <v>0</v>
      </c>
      <c r="E118" s="163">
        <v>0</v>
      </c>
      <c r="F118" s="163">
        <v>0</v>
      </c>
      <c r="G118" s="163">
        <v>0</v>
      </c>
    </row>
    <row r="119" spans="1:7">
      <c r="A119" s="161" t="s">
        <v>501</v>
      </c>
      <c r="B119" s="162" t="s">
        <v>1093</v>
      </c>
      <c r="C119" s="163">
        <v>0</v>
      </c>
      <c r="D119" s="163">
        <v>0</v>
      </c>
      <c r="E119" s="163">
        <v>0</v>
      </c>
      <c r="F119" s="163">
        <v>0</v>
      </c>
      <c r="G119" s="163">
        <v>0</v>
      </c>
    </row>
    <row r="120" spans="1:7">
      <c r="A120" s="161" t="s">
        <v>502</v>
      </c>
      <c r="B120" s="162" t="s">
        <v>1094</v>
      </c>
      <c r="C120" s="163">
        <v>0</v>
      </c>
      <c r="D120" s="163">
        <v>0</v>
      </c>
      <c r="E120" s="163">
        <v>0</v>
      </c>
      <c r="F120" s="163">
        <v>0</v>
      </c>
      <c r="G120" s="163">
        <v>0</v>
      </c>
    </row>
    <row r="121" spans="1:7">
      <c r="A121" s="161" t="s">
        <v>503</v>
      </c>
      <c r="B121" s="162" t="s">
        <v>1095</v>
      </c>
      <c r="C121" s="163">
        <v>0</v>
      </c>
      <c r="D121" s="163">
        <v>0</v>
      </c>
      <c r="E121" s="163">
        <v>0</v>
      </c>
      <c r="F121" s="163">
        <v>0</v>
      </c>
      <c r="G121" s="163">
        <v>0</v>
      </c>
    </row>
    <row r="122" spans="1:7">
      <c r="A122" s="161" t="s">
        <v>504</v>
      </c>
      <c r="B122" s="162" t="s">
        <v>1096</v>
      </c>
      <c r="C122" s="163">
        <v>0</v>
      </c>
      <c r="D122" s="163">
        <v>0</v>
      </c>
      <c r="E122" s="163">
        <v>0</v>
      </c>
      <c r="F122" s="163">
        <v>0</v>
      </c>
      <c r="G122" s="163">
        <v>0</v>
      </c>
    </row>
    <row r="123" spans="1:7">
      <c r="A123" s="161" t="s">
        <v>505</v>
      </c>
      <c r="B123" s="162" t="s">
        <v>1097</v>
      </c>
      <c r="C123" s="163">
        <v>0</v>
      </c>
      <c r="D123" s="163">
        <v>0</v>
      </c>
      <c r="E123" s="163">
        <v>0</v>
      </c>
      <c r="F123" s="163">
        <v>0</v>
      </c>
      <c r="G123" s="163">
        <v>0</v>
      </c>
    </row>
    <row r="124" spans="1:7">
      <c r="A124" s="161" t="s">
        <v>506</v>
      </c>
      <c r="B124" s="162" t="s">
        <v>1098</v>
      </c>
      <c r="C124" s="163">
        <v>0</v>
      </c>
      <c r="D124" s="163">
        <v>0</v>
      </c>
      <c r="E124" s="163">
        <v>0</v>
      </c>
      <c r="F124" s="163">
        <v>0</v>
      </c>
      <c r="G124" s="163">
        <v>0</v>
      </c>
    </row>
    <row r="125" spans="1:7" ht="25.5">
      <c r="A125" s="161" t="s">
        <v>507</v>
      </c>
      <c r="B125" s="162" t="s">
        <v>1099</v>
      </c>
      <c r="C125" s="163">
        <v>0</v>
      </c>
      <c r="D125" s="163">
        <v>0</v>
      </c>
      <c r="E125" s="163">
        <v>0</v>
      </c>
      <c r="F125" s="163">
        <v>0</v>
      </c>
      <c r="G125" s="163">
        <v>0</v>
      </c>
    </row>
    <row r="126" spans="1:7">
      <c r="A126" s="161" t="s">
        <v>508</v>
      </c>
      <c r="B126" s="162" t="s">
        <v>1100</v>
      </c>
      <c r="C126" s="163">
        <v>0</v>
      </c>
      <c r="D126" s="163">
        <v>0</v>
      </c>
      <c r="E126" s="163">
        <v>0</v>
      </c>
      <c r="F126" s="163">
        <v>0</v>
      </c>
      <c r="G126" s="163">
        <v>0</v>
      </c>
    </row>
    <row r="127" spans="1:7" ht="25.5">
      <c r="A127" s="161" t="s">
        <v>509</v>
      </c>
      <c r="B127" s="162" t="s">
        <v>1101</v>
      </c>
      <c r="C127" s="163">
        <v>0</v>
      </c>
      <c r="D127" s="163">
        <v>0</v>
      </c>
      <c r="E127" s="163">
        <v>0</v>
      </c>
      <c r="F127" s="163">
        <v>0</v>
      </c>
      <c r="G127" s="163">
        <v>0</v>
      </c>
    </row>
    <row r="128" spans="1:7" ht="25.5">
      <c r="A128" s="161" t="s">
        <v>510</v>
      </c>
      <c r="B128" s="162" t="s">
        <v>1102</v>
      </c>
      <c r="C128" s="163">
        <v>0</v>
      </c>
      <c r="D128" s="163">
        <v>0</v>
      </c>
      <c r="E128" s="163">
        <v>0</v>
      </c>
      <c r="F128" s="163">
        <v>0</v>
      </c>
      <c r="G128" s="163">
        <v>0</v>
      </c>
    </row>
    <row r="129" spans="1:7">
      <c r="A129" s="161" t="s">
        <v>511</v>
      </c>
      <c r="B129" s="162" t="s">
        <v>1103</v>
      </c>
      <c r="C129" s="163">
        <v>0</v>
      </c>
      <c r="D129" s="163">
        <v>0</v>
      </c>
      <c r="E129" s="163">
        <v>0</v>
      </c>
      <c r="F129" s="163">
        <v>0</v>
      </c>
      <c r="G129" s="163">
        <v>0</v>
      </c>
    </row>
    <row r="130" spans="1:7">
      <c r="A130" s="161" t="s">
        <v>512</v>
      </c>
      <c r="B130" s="162" t="s">
        <v>1104</v>
      </c>
      <c r="C130" s="163">
        <v>0</v>
      </c>
      <c r="D130" s="163">
        <v>0</v>
      </c>
      <c r="E130" s="163">
        <v>0</v>
      </c>
      <c r="F130" s="163">
        <v>0</v>
      </c>
      <c r="G130" s="163">
        <v>0</v>
      </c>
    </row>
    <row r="131" spans="1:7" ht="25.5">
      <c r="A131" s="161" t="s">
        <v>513</v>
      </c>
      <c r="B131" s="162" t="s">
        <v>1105</v>
      </c>
      <c r="C131" s="163">
        <v>0</v>
      </c>
      <c r="D131" s="163">
        <v>0</v>
      </c>
      <c r="E131" s="163">
        <v>0</v>
      </c>
      <c r="F131" s="163">
        <v>0</v>
      </c>
      <c r="G131" s="163">
        <v>0</v>
      </c>
    </row>
    <row r="132" spans="1:7" ht="25.5">
      <c r="A132" s="161" t="s">
        <v>514</v>
      </c>
      <c r="B132" s="162" t="s">
        <v>1106</v>
      </c>
      <c r="C132" s="163">
        <v>0</v>
      </c>
      <c r="D132" s="163">
        <v>0</v>
      </c>
      <c r="E132" s="163">
        <v>0</v>
      </c>
      <c r="F132" s="163">
        <v>0</v>
      </c>
      <c r="G132" s="163">
        <v>0</v>
      </c>
    </row>
    <row r="133" spans="1:7" ht="38.25">
      <c r="A133" s="161" t="s">
        <v>515</v>
      </c>
      <c r="B133" s="162" t="s">
        <v>1107</v>
      </c>
      <c r="C133" s="163">
        <v>0</v>
      </c>
      <c r="D133" s="163">
        <v>0</v>
      </c>
      <c r="E133" s="163">
        <v>0</v>
      </c>
      <c r="F133" s="163">
        <v>0</v>
      </c>
      <c r="G133" s="163">
        <v>0</v>
      </c>
    </row>
    <row r="134" spans="1:7" ht="38.25">
      <c r="A134" s="161" t="s">
        <v>559</v>
      </c>
      <c r="B134" s="162" t="s">
        <v>1108</v>
      </c>
      <c r="C134" s="163">
        <v>0</v>
      </c>
      <c r="D134" s="163">
        <v>0</v>
      </c>
      <c r="E134" s="163">
        <v>0</v>
      </c>
      <c r="F134" s="163">
        <v>0</v>
      </c>
      <c r="G134" s="163">
        <v>0</v>
      </c>
    </row>
    <row r="135" spans="1:7" ht="38.25">
      <c r="A135" s="161" t="s">
        <v>516</v>
      </c>
      <c r="B135" s="162" t="s">
        <v>1109</v>
      </c>
      <c r="C135" s="163">
        <v>0</v>
      </c>
      <c r="D135" s="163">
        <v>0</v>
      </c>
      <c r="E135" s="163">
        <v>0</v>
      </c>
      <c r="F135" s="163">
        <v>0</v>
      </c>
      <c r="G135" s="163">
        <v>0</v>
      </c>
    </row>
    <row r="136" spans="1:7">
      <c r="A136" s="161" t="s">
        <v>517</v>
      </c>
      <c r="B136" s="162" t="s">
        <v>1110</v>
      </c>
      <c r="C136" s="163">
        <v>0</v>
      </c>
      <c r="D136" s="163">
        <v>0</v>
      </c>
      <c r="E136" s="163">
        <v>0</v>
      </c>
      <c r="F136" s="163">
        <v>0</v>
      </c>
      <c r="G136" s="163">
        <v>0</v>
      </c>
    </row>
    <row r="137" spans="1:7" ht="25.5">
      <c r="A137" s="161" t="s">
        <v>518</v>
      </c>
      <c r="B137" s="162" t="s">
        <v>1111</v>
      </c>
      <c r="C137" s="163">
        <v>0</v>
      </c>
      <c r="D137" s="163">
        <v>0</v>
      </c>
      <c r="E137" s="163">
        <v>0</v>
      </c>
      <c r="F137" s="163">
        <v>0</v>
      </c>
      <c r="G137" s="163">
        <v>0</v>
      </c>
    </row>
    <row r="138" spans="1:7">
      <c r="A138" s="161" t="s">
        <v>519</v>
      </c>
      <c r="B138" s="162" t="s">
        <v>1112</v>
      </c>
      <c r="C138" s="163">
        <v>0</v>
      </c>
      <c r="D138" s="163">
        <v>0</v>
      </c>
      <c r="E138" s="163">
        <v>0</v>
      </c>
      <c r="F138" s="163">
        <v>0</v>
      </c>
      <c r="G138" s="163">
        <v>0</v>
      </c>
    </row>
    <row r="139" spans="1:7">
      <c r="A139" s="161" t="s">
        <v>560</v>
      </c>
      <c r="B139" s="162" t="s">
        <v>1113</v>
      </c>
      <c r="C139" s="163">
        <v>0</v>
      </c>
      <c r="D139" s="163">
        <v>0</v>
      </c>
      <c r="E139" s="163">
        <v>0</v>
      </c>
      <c r="F139" s="163">
        <v>0</v>
      </c>
      <c r="G139" s="163">
        <v>0</v>
      </c>
    </row>
    <row r="140" spans="1:7">
      <c r="A140" s="161" t="s">
        <v>561</v>
      </c>
      <c r="B140" s="162" t="s">
        <v>1114</v>
      </c>
      <c r="C140" s="163">
        <v>0</v>
      </c>
      <c r="D140" s="163">
        <v>0</v>
      </c>
      <c r="E140" s="163">
        <v>0</v>
      </c>
      <c r="F140" s="163">
        <v>0</v>
      </c>
      <c r="G140" s="163">
        <v>0</v>
      </c>
    </row>
    <row r="141" spans="1:7">
      <c r="A141" s="161" t="s">
        <v>562</v>
      </c>
      <c r="B141" s="162" t="s">
        <v>1115</v>
      </c>
      <c r="C141" s="163">
        <v>0</v>
      </c>
      <c r="D141" s="163">
        <v>0</v>
      </c>
      <c r="E141" s="163">
        <v>0</v>
      </c>
      <c r="F141" s="163">
        <v>0</v>
      </c>
      <c r="G141" s="163">
        <v>0</v>
      </c>
    </row>
    <row r="142" spans="1:7" ht="51">
      <c r="A142" s="161" t="s">
        <v>563</v>
      </c>
      <c r="B142" s="162" t="s">
        <v>1116</v>
      </c>
      <c r="C142" s="163">
        <v>0</v>
      </c>
      <c r="D142" s="163">
        <v>0</v>
      </c>
      <c r="E142" s="163">
        <v>0</v>
      </c>
      <c r="F142" s="163">
        <v>0</v>
      </c>
      <c r="G142" s="163">
        <v>0</v>
      </c>
    </row>
    <row r="143" spans="1:7">
      <c r="A143" s="161" t="s">
        <v>564</v>
      </c>
      <c r="B143" s="162" t="s">
        <v>1117</v>
      </c>
      <c r="C143" s="163">
        <v>0</v>
      </c>
      <c r="D143" s="163">
        <v>0</v>
      </c>
      <c r="E143" s="163">
        <v>0</v>
      </c>
      <c r="F143" s="163">
        <v>0</v>
      </c>
      <c r="G143" s="163">
        <v>0</v>
      </c>
    </row>
    <row r="144" spans="1:7">
      <c r="A144" s="161" t="s">
        <v>565</v>
      </c>
      <c r="B144" s="162" t="s">
        <v>1118</v>
      </c>
      <c r="C144" s="163">
        <v>0</v>
      </c>
      <c r="D144" s="163">
        <v>0</v>
      </c>
      <c r="E144" s="163">
        <v>0</v>
      </c>
      <c r="F144" s="163">
        <v>0</v>
      </c>
      <c r="G144" s="163">
        <v>0</v>
      </c>
    </row>
    <row r="145" spans="1:7">
      <c r="A145" s="161" t="s">
        <v>566</v>
      </c>
      <c r="B145" s="162" t="s">
        <v>1119</v>
      </c>
      <c r="C145" s="163">
        <v>0</v>
      </c>
      <c r="D145" s="163">
        <v>0</v>
      </c>
      <c r="E145" s="163">
        <v>0</v>
      </c>
      <c r="F145" s="163">
        <v>0</v>
      </c>
      <c r="G145" s="163">
        <v>0</v>
      </c>
    </row>
    <row r="146" spans="1:7">
      <c r="A146" s="161" t="s">
        <v>567</v>
      </c>
      <c r="B146" s="162" t="s">
        <v>1120</v>
      </c>
      <c r="C146" s="163">
        <v>0</v>
      </c>
      <c r="D146" s="163">
        <v>0</v>
      </c>
      <c r="E146" s="163">
        <v>0</v>
      </c>
      <c r="F146" s="163">
        <v>0</v>
      </c>
      <c r="G146" s="163">
        <v>0</v>
      </c>
    </row>
    <row r="147" spans="1:7" ht="25.5">
      <c r="A147" s="161" t="s">
        <v>568</v>
      </c>
      <c r="B147" s="162" t="s">
        <v>1121</v>
      </c>
      <c r="C147" s="163">
        <v>0</v>
      </c>
      <c r="D147" s="163">
        <v>0</v>
      </c>
      <c r="E147" s="163">
        <v>0</v>
      </c>
      <c r="F147" s="163">
        <v>0</v>
      </c>
      <c r="G147" s="163">
        <v>0</v>
      </c>
    </row>
    <row r="148" spans="1:7">
      <c r="A148" s="161" t="s">
        <v>569</v>
      </c>
      <c r="B148" s="162" t="s">
        <v>1122</v>
      </c>
      <c r="C148" s="163">
        <v>0</v>
      </c>
      <c r="D148" s="163">
        <v>0</v>
      </c>
      <c r="E148" s="163">
        <v>0</v>
      </c>
      <c r="F148" s="163">
        <v>0</v>
      </c>
      <c r="G148" s="163">
        <v>0</v>
      </c>
    </row>
    <row r="149" spans="1:7" ht="25.5">
      <c r="A149" s="161" t="s">
        <v>570</v>
      </c>
      <c r="B149" s="162" t="s">
        <v>1123</v>
      </c>
      <c r="C149" s="163">
        <v>0</v>
      </c>
      <c r="D149" s="163">
        <v>0</v>
      </c>
      <c r="E149" s="163">
        <v>0</v>
      </c>
      <c r="F149" s="163">
        <v>0</v>
      </c>
      <c r="G149" s="163">
        <v>0</v>
      </c>
    </row>
    <row r="150" spans="1:7" ht="25.5">
      <c r="A150" s="161" t="s">
        <v>571</v>
      </c>
      <c r="B150" s="162" t="s">
        <v>1124</v>
      </c>
      <c r="C150" s="163">
        <v>0</v>
      </c>
      <c r="D150" s="163">
        <v>0</v>
      </c>
      <c r="E150" s="163">
        <v>0</v>
      </c>
      <c r="F150" s="163">
        <v>0</v>
      </c>
      <c r="G150" s="163">
        <v>0</v>
      </c>
    </row>
    <row r="151" spans="1:7">
      <c r="A151" s="161" t="s">
        <v>572</v>
      </c>
      <c r="B151" s="162" t="s">
        <v>1125</v>
      </c>
      <c r="C151" s="163">
        <v>0</v>
      </c>
      <c r="D151" s="163">
        <v>0</v>
      </c>
      <c r="E151" s="163">
        <v>0</v>
      </c>
      <c r="F151" s="163">
        <v>0</v>
      </c>
      <c r="G151" s="163">
        <v>0</v>
      </c>
    </row>
    <row r="152" spans="1:7">
      <c r="A152" s="161" t="s">
        <v>573</v>
      </c>
      <c r="B152" s="162" t="s">
        <v>1126</v>
      </c>
      <c r="C152" s="163">
        <v>0</v>
      </c>
      <c r="D152" s="163">
        <v>0</v>
      </c>
      <c r="E152" s="163">
        <v>0</v>
      </c>
      <c r="F152" s="163">
        <v>0</v>
      </c>
      <c r="G152" s="163">
        <v>0</v>
      </c>
    </row>
    <row r="153" spans="1:7" ht="25.5">
      <c r="A153" s="161" t="s">
        <v>574</v>
      </c>
      <c r="B153" s="162" t="s">
        <v>1127</v>
      </c>
      <c r="C153" s="163">
        <v>0</v>
      </c>
      <c r="D153" s="163">
        <v>0</v>
      </c>
      <c r="E153" s="163">
        <v>0</v>
      </c>
      <c r="F153" s="163">
        <v>0</v>
      </c>
      <c r="G153" s="163">
        <v>0</v>
      </c>
    </row>
    <row r="154" spans="1:7">
      <c r="A154" s="161" t="s">
        <v>741</v>
      </c>
      <c r="B154" s="162" t="s">
        <v>1128</v>
      </c>
      <c r="C154" s="163">
        <v>0</v>
      </c>
      <c r="D154" s="163">
        <v>0</v>
      </c>
      <c r="E154" s="163">
        <v>0</v>
      </c>
      <c r="F154" s="163">
        <v>0</v>
      </c>
      <c r="G154" s="163">
        <v>0</v>
      </c>
    </row>
    <row r="155" spans="1:7">
      <c r="A155" s="161" t="s">
        <v>743</v>
      </c>
      <c r="B155" s="162" t="s">
        <v>1129</v>
      </c>
      <c r="C155" s="163">
        <v>0</v>
      </c>
      <c r="D155" s="163">
        <v>0</v>
      </c>
      <c r="E155" s="163">
        <v>0</v>
      </c>
      <c r="F155" s="163">
        <v>0</v>
      </c>
      <c r="G155" s="163">
        <v>0</v>
      </c>
    </row>
    <row r="156" spans="1:7" ht="25.5">
      <c r="A156" s="161" t="s">
        <v>745</v>
      </c>
      <c r="B156" s="162" t="s">
        <v>1130</v>
      </c>
      <c r="C156" s="163">
        <v>0</v>
      </c>
      <c r="D156" s="163">
        <v>0</v>
      </c>
      <c r="E156" s="163">
        <v>0</v>
      </c>
      <c r="F156" s="163">
        <v>0</v>
      </c>
      <c r="G156" s="163">
        <v>0</v>
      </c>
    </row>
    <row r="157" spans="1:7">
      <c r="A157" s="161" t="s">
        <v>747</v>
      </c>
      <c r="B157" s="162" t="s">
        <v>1131</v>
      </c>
      <c r="C157" s="163">
        <v>0</v>
      </c>
      <c r="D157" s="163">
        <v>0</v>
      </c>
      <c r="E157" s="163">
        <v>0</v>
      </c>
      <c r="F157" s="163">
        <v>0</v>
      </c>
      <c r="G157" s="163">
        <v>0</v>
      </c>
    </row>
    <row r="158" spans="1:7">
      <c r="A158" s="161" t="s">
        <v>749</v>
      </c>
      <c r="B158" s="162" t="s">
        <v>1132</v>
      </c>
      <c r="C158" s="163">
        <v>0</v>
      </c>
      <c r="D158" s="163">
        <v>0</v>
      </c>
      <c r="E158" s="163">
        <v>0</v>
      </c>
      <c r="F158" s="163">
        <v>0</v>
      </c>
      <c r="G158" s="163">
        <v>0</v>
      </c>
    </row>
    <row r="159" spans="1:7">
      <c r="A159" s="161" t="s">
        <v>751</v>
      </c>
      <c r="B159" s="162" t="s">
        <v>1133</v>
      </c>
      <c r="C159" s="163">
        <v>0</v>
      </c>
      <c r="D159" s="163">
        <v>0</v>
      </c>
      <c r="E159" s="163">
        <v>0</v>
      </c>
      <c r="F159" s="163">
        <v>0</v>
      </c>
      <c r="G159" s="163">
        <v>0</v>
      </c>
    </row>
    <row r="160" spans="1:7">
      <c r="A160" s="161" t="s">
        <v>753</v>
      </c>
      <c r="B160" s="162" t="s">
        <v>1134</v>
      </c>
      <c r="C160" s="163">
        <v>0</v>
      </c>
      <c r="D160" s="163">
        <v>0</v>
      </c>
      <c r="E160" s="163">
        <v>0</v>
      </c>
      <c r="F160" s="163">
        <v>0</v>
      </c>
      <c r="G160" s="163">
        <v>0</v>
      </c>
    </row>
    <row r="161" spans="1:7" ht="25.5">
      <c r="A161" s="161" t="s">
        <v>755</v>
      </c>
      <c r="B161" s="162" t="s">
        <v>1135</v>
      </c>
      <c r="C161" s="163">
        <v>0</v>
      </c>
      <c r="D161" s="163">
        <v>0</v>
      </c>
      <c r="E161" s="163">
        <v>0</v>
      </c>
      <c r="F161" s="163">
        <v>0</v>
      </c>
      <c r="G161" s="163">
        <v>0</v>
      </c>
    </row>
    <row r="162" spans="1:7">
      <c r="A162" s="161" t="s">
        <v>757</v>
      </c>
      <c r="B162" s="162" t="s">
        <v>1136</v>
      </c>
      <c r="C162" s="163">
        <v>0</v>
      </c>
      <c r="D162" s="163">
        <v>0</v>
      </c>
      <c r="E162" s="163">
        <v>0</v>
      </c>
      <c r="F162" s="163">
        <v>0</v>
      </c>
      <c r="G162" s="163">
        <v>0</v>
      </c>
    </row>
    <row r="163" spans="1:7">
      <c r="A163" s="161" t="s">
        <v>759</v>
      </c>
      <c r="B163" s="162" t="s">
        <v>1137</v>
      </c>
      <c r="C163" s="163">
        <v>0</v>
      </c>
      <c r="D163" s="163">
        <v>0</v>
      </c>
      <c r="E163" s="163">
        <v>0</v>
      </c>
      <c r="F163" s="163">
        <v>0</v>
      </c>
      <c r="G163" s="163">
        <v>0</v>
      </c>
    </row>
    <row r="164" spans="1:7">
      <c r="A164" s="161" t="s">
        <v>761</v>
      </c>
      <c r="B164" s="162" t="s">
        <v>1138</v>
      </c>
      <c r="C164" s="163">
        <v>0</v>
      </c>
      <c r="D164" s="163">
        <v>0</v>
      </c>
      <c r="E164" s="163">
        <v>0</v>
      </c>
      <c r="F164" s="163">
        <v>0</v>
      </c>
      <c r="G164" s="163">
        <v>0</v>
      </c>
    </row>
    <row r="165" spans="1:7">
      <c r="A165" s="161" t="s">
        <v>763</v>
      </c>
      <c r="B165" s="162" t="s">
        <v>1139</v>
      </c>
      <c r="C165" s="163">
        <v>0</v>
      </c>
      <c r="D165" s="163">
        <v>0</v>
      </c>
      <c r="E165" s="163">
        <v>0</v>
      </c>
      <c r="F165" s="163">
        <v>0</v>
      </c>
      <c r="G165" s="163">
        <v>0</v>
      </c>
    </row>
    <row r="166" spans="1:7">
      <c r="A166" s="161" t="s">
        <v>765</v>
      </c>
      <c r="B166" s="162" t="s">
        <v>1140</v>
      </c>
      <c r="C166" s="163">
        <v>0</v>
      </c>
      <c r="D166" s="163">
        <v>0</v>
      </c>
      <c r="E166" s="163">
        <v>0</v>
      </c>
      <c r="F166" s="163">
        <v>0</v>
      </c>
      <c r="G166" s="163">
        <v>0</v>
      </c>
    </row>
    <row r="167" spans="1:7" ht="25.5">
      <c r="A167" s="161" t="s">
        <v>767</v>
      </c>
      <c r="B167" s="162" t="s">
        <v>1141</v>
      </c>
      <c r="C167" s="163">
        <v>0</v>
      </c>
      <c r="D167" s="163">
        <v>0</v>
      </c>
      <c r="E167" s="163">
        <v>0</v>
      </c>
      <c r="F167" s="163">
        <v>0</v>
      </c>
      <c r="G167" s="163">
        <v>0</v>
      </c>
    </row>
    <row r="168" spans="1:7">
      <c r="A168" s="161" t="s">
        <v>769</v>
      </c>
      <c r="B168" s="162" t="s">
        <v>1142</v>
      </c>
      <c r="C168" s="163">
        <v>0</v>
      </c>
      <c r="D168" s="163">
        <v>0</v>
      </c>
      <c r="E168" s="163">
        <v>0</v>
      </c>
      <c r="F168" s="163">
        <v>0</v>
      </c>
      <c r="G168" s="163">
        <v>0</v>
      </c>
    </row>
    <row r="169" spans="1:7" ht="51">
      <c r="A169" s="161" t="s">
        <v>771</v>
      </c>
      <c r="B169" s="162" t="s">
        <v>1143</v>
      </c>
      <c r="C169" s="163">
        <v>0</v>
      </c>
      <c r="D169" s="163">
        <v>0</v>
      </c>
      <c r="E169" s="163">
        <v>0</v>
      </c>
      <c r="F169" s="163">
        <v>0</v>
      </c>
      <c r="G169" s="163">
        <v>0</v>
      </c>
    </row>
    <row r="170" spans="1:7" ht="25.5">
      <c r="A170" s="161" t="s">
        <v>773</v>
      </c>
      <c r="B170" s="162" t="s">
        <v>1144</v>
      </c>
      <c r="C170" s="163">
        <v>0</v>
      </c>
      <c r="D170" s="163">
        <v>0</v>
      </c>
      <c r="E170" s="163">
        <v>0</v>
      </c>
      <c r="F170" s="163">
        <v>0</v>
      </c>
      <c r="G170" s="163">
        <v>0</v>
      </c>
    </row>
    <row r="171" spans="1:7" ht="25.5">
      <c r="A171" s="161" t="s">
        <v>775</v>
      </c>
      <c r="B171" s="162" t="s">
        <v>1145</v>
      </c>
      <c r="C171" s="163">
        <v>0</v>
      </c>
      <c r="D171" s="163">
        <v>0</v>
      </c>
      <c r="E171" s="163">
        <v>0</v>
      </c>
      <c r="F171" s="163">
        <v>0</v>
      </c>
      <c r="G171" s="163">
        <v>0</v>
      </c>
    </row>
    <row r="172" spans="1:7">
      <c r="A172" s="161" t="s">
        <v>777</v>
      </c>
      <c r="B172" s="162" t="s">
        <v>1146</v>
      </c>
      <c r="C172" s="163">
        <v>0</v>
      </c>
      <c r="D172" s="163">
        <v>0</v>
      </c>
      <c r="E172" s="163">
        <v>0</v>
      </c>
      <c r="F172" s="163">
        <v>0</v>
      </c>
      <c r="G172" s="163">
        <v>0</v>
      </c>
    </row>
    <row r="173" spans="1:7">
      <c r="A173" s="161" t="s">
        <v>779</v>
      </c>
      <c r="B173" s="162" t="s">
        <v>1147</v>
      </c>
      <c r="C173" s="163">
        <v>0</v>
      </c>
      <c r="D173" s="163">
        <v>0</v>
      </c>
      <c r="E173" s="163">
        <v>0</v>
      </c>
      <c r="F173" s="163">
        <v>0</v>
      </c>
      <c r="G173" s="163">
        <v>0</v>
      </c>
    </row>
    <row r="174" spans="1:7">
      <c r="A174" s="161" t="s">
        <v>781</v>
      </c>
      <c r="B174" s="162" t="s">
        <v>1148</v>
      </c>
      <c r="C174" s="163">
        <v>0</v>
      </c>
      <c r="D174" s="163">
        <v>0</v>
      </c>
      <c r="E174" s="163">
        <v>0</v>
      </c>
      <c r="F174" s="163">
        <v>0</v>
      </c>
      <c r="G174" s="163">
        <v>0</v>
      </c>
    </row>
    <row r="175" spans="1:7">
      <c r="A175" s="161" t="s">
        <v>783</v>
      </c>
      <c r="B175" s="162" t="s">
        <v>1149</v>
      </c>
      <c r="C175" s="163">
        <v>0</v>
      </c>
      <c r="D175" s="163">
        <v>0</v>
      </c>
      <c r="E175" s="163">
        <v>0</v>
      </c>
      <c r="F175" s="163">
        <v>0</v>
      </c>
      <c r="G175" s="163">
        <v>0</v>
      </c>
    </row>
    <row r="176" spans="1:7">
      <c r="A176" s="161" t="s">
        <v>785</v>
      </c>
      <c r="B176" s="162" t="s">
        <v>1150</v>
      </c>
      <c r="C176" s="163">
        <v>0</v>
      </c>
      <c r="D176" s="163">
        <v>0</v>
      </c>
      <c r="E176" s="163">
        <v>0</v>
      </c>
      <c r="F176" s="163">
        <v>0</v>
      </c>
      <c r="G176" s="163">
        <v>0</v>
      </c>
    </row>
    <row r="177" spans="1:7">
      <c r="A177" s="161" t="s">
        <v>787</v>
      </c>
      <c r="B177" s="162" t="s">
        <v>1151</v>
      </c>
      <c r="C177" s="163">
        <v>0</v>
      </c>
      <c r="D177" s="163">
        <v>0</v>
      </c>
      <c r="E177" s="163">
        <v>0</v>
      </c>
      <c r="F177" s="163">
        <v>0</v>
      </c>
      <c r="G177" s="163">
        <v>0</v>
      </c>
    </row>
    <row r="178" spans="1:7" ht="38.25">
      <c r="A178" s="161" t="s">
        <v>789</v>
      </c>
      <c r="B178" s="162" t="s">
        <v>1152</v>
      </c>
      <c r="C178" s="163">
        <v>0</v>
      </c>
      <c r="D178" s="163">
        <v>0</v>
      </c>
      <c r="E178" s="163">
        <v>0</v>
      </c>
      <c r="F178" s="163">
        <v>0</v>
      </c>
      <c r="G178" s="163">
        <v>0</v>
      </c>
    </row>
    <row r="179" spans="1:7">
      <c r="A179" s="161" t="s">
        <v>791</v>
      </c>
      <c r="B179" s="162" t="s">
        <v>1153</v>
      </c>
      <c r="C179" s="163">
        <v>0</v>
      </c>
      <c r="D179" s="163">
        <v>0</v>
      </c>
      <c r="E179" s="163">
        <v>0</v>
      </c>
      <c r="F179" s="163">
        <v>0</v>
      </c>
      <c r="G179" s="163">
        <v>0</v>
      </c>
    </row>
    <row r="180" spans="1:7">
      <c r="A180" s="161" t="s">
        <v>793</v>
      </c>
      <c r="B180" s="162" t="s">
        <v>1154</v>
      </c>
      <c r="C180" s="163">
        <v>0</v>
      </c>
      <c r="D180" s="163">
        <v>0</v>
      </c>
      <c r="E180" s="163">
        <v>0</v>
      </c>
      <c r="F180" s="163">
        <v>0</v>
      </c>
      <c r="G180" s="163">
        <v>0</v>
      </c>
    </row>
    <row r="181" spans="1:7">
      <c r="A181" s="161" t="s">
        <v>795</v>
      </c>
      <c r="B181" s="162" t="s">
        <v>1155</v>
      </c>
      <c r="C181" s="163">
        <v>0</v>
      </c>
      <c r="D181" s="163">
        <v>0</v>
      </c>
      <c r="E181" s="163">
        <v>0</v>
      </c>
      <c r="F181" s="163">
        <v>0</v>
      </c>
      <c r="G181" s="163">
        <v>0</v>
      </c>
    </row>
    <row r="182" spans="1:7">
      <c r="A182" s="161" t="s">
        <v>797</v>
      </c>
      <c r="B182" s="162" t="s">
        <v>1156</v>
      </c>
      <c r="C182" s="163">
        <v>0</v>
      </c>
      <c r="D182" s="163">
        <v>0</v>
      </c>
      <c r="E182" s="163">
        <v>0</v>
      </c>
      <c r="F182" s="163">
        <v>0</v>
      </c>
      <c r="G182" s="163">
        <v>0</v>
      </c>
    </row>
    <row r="183" spans="1:7" ht="51">
      <c r="A183" s="161" t="s">
        <v>799</v>
      </c>
      <c r="B183" s="162" t="s">
        <v>1157</v>
      </c>
      <c r="C183" s="163">
        <v>0</v>
      </c>
      <c r="D183" s="163">
        <v>0</v>
      </c>
      <c r="E183" s="163">
        <v>0</v>
      </c>
      <c r="F183" s="163">
        <v>0</v>
      </c>
      <c r="G183" s="163">
        <v>0</v>
      </c>
    </row>
    <row r="184" spans="1:7">
      <c r="A184" s="161" t="s">
        <v>801</v>
      </c>
      <c r="B184" s="162" t="s">
        <v>1158</v>
      </c>
      <c r="C184" s="163">
        <v>0</v>
      </c>
      <c r="D184" s="163">
        <v>0</v>
      </c>
      <c r="E184" s="163">
        <v>0</v>
      </c>
      <c r="F184" s="163">
        <v>0</v>
      </c>
      <c r="G184" s="163">
        <v>0</v>
      </c>
    </row>
    <row r="185" spans="1:7">
      <c r="A185" s="161" t="s">
        <v>803</v>
      </c>
      <c r="B185" s="162" t="s">
        <v>1159</v>
      </c>
      <c r="C185" s="163">
        <v>0</v>
      </c>
      <c r="D185" s="163">
        <v>0</v>
      </c>
      <c r="E185" s="163">
        <v>0</v>
      </c>
      <c r="F185" s="163">
        <v>0</v>
      </c>
      <c r="G185" s="163">
        <v>0</v>
      </c>
    </row>
    <row r="186" spans="1:7">
      <c r="A186" s="161" t="s">
        <v>805</v>
      </c>
      <c r="B186" s="162" t="s">
        <v>1160</v>
      </c>
      <c r="C186" s="163">
        <v>0</v>
      </c>
      <c r="D186" s="163">
        <v>0</v>
      </c>
      <c r="E186" s="163">
        <v>0</v>
      </c>
      <c r="F186" s="163">
        <v>0</v>
      </c>
      <c r="G186" s="163">
        <v>0</v>
      </c>
    </row>
    <row r="187" spans="1:7">
      <c r="A187" s="161" t="s">
        <v>807</v>
      </c>
      <c r="B187" s="162" t="s">
        <v>1161</v>
      </c>
      <c r="C187" s="163">
        <v>0</v>
      </c>
      <c r="D187" s="163">
        <v>0</v>
      </c>
      <c r="E187" s="163">
        <v>0</v>
      </c>
      <c r="F187" s="163">
        <v>0</v>
      </c>
      <c r="G187" s="163">
        <v>0</v>
      </c>
    </row>
    <row r="188" spans="1:7" ht="25.5">
      <c r="A188" s="164" t="s">
        <v>809</v>
      </c>
      <c r="B188" s="165" t="s">
        <v>1162</v>
      </c>
      <c r="C188" s="166">
        <v>0</v>
      </c>
      <c r="D188" s="166">
        <v>0</v>
      </c>
      <c r="E188" s="166">
        <v>0</v>
      </c>
      <c r="F188" s="166">
        <v>0</v>
      </c>
      <c r="G188" s="166">
        <v>0</v>
      </c>
    </row>
    <row r="189" spans="1:7">
      <c r="A189" s="161" t="s">
        <v>811</v>
      </c>
      <c r="B189" s="162" t="s">
        <v>1163</v>
      </c>
      <c r="C189" s="163">
        <v>0</v>
      </c>
      <c r="D189" s="163">
        <v>0</v>
      </c>
      <c r="E189" s="163">
        <v>0</v>
      </c>
      <c r="F189" s="163">
        <v>0</v>
      </c>
      <c r="G189" s="163">
        <v>0</v>
      </c>
    </row>
    <row r="190" spans="1:7">
      <c r="A190" s="161" t="s">
        <v>813</v>
      </c>
      <c r="B190" s="162" t="s">
        <v>1164</v>
      </c>
      <c r="C190" s="163">
        <v>71055000</v>
      </c>
      <c r="D190" s="163">
        <v>70087000</v>
      </c>
      <c r="E190" s="163">
        <v>32307178</v>
      </c>
      <c r="F190" s="163">
        <v>0</v>
      </c>
      <c r="G190" s="163">
        <v>31804084</v>
      </c>
    </row>
    <row r="191" spans="1:7" ht="25.5">
      <c r="A191" s="161" t="s">
        <v>815</v>
      </c>
      <c r="B191" s="162" t="s">
        <v>1165</v>
      </c>
      <c r="C191" s="163">
        <v>0</v>
      </c>
      <c r="D191" s="163">
        <v>0</v>
      </c>
      <c r="E191" s="163">
        <v>0</v>
      </c>
      <c r="F191" s="163">
        <v>0</v>
      </c>
      <c r="G191" s="163">
        <v>0</v>
      </c>
    </row>
    <row r="192" spans="1:7" ht="25.5">
      <c r="A192" s="161" t="s">
        <v>817</v>
      </c>
      <c r="B192" s="162" t="s">
        <v>1166</v>
      </c>
      <c r="C192" s="163">
        <v>0</v>
      </c>
      <c r="D192" s="163">
        <v>0</v>
      </c>
      <c r="E192" s="163">
        <v>0</v>
      </c>
      <c r="F192" s="163">
        <v>0</v>
      </c>
      <c r="G192" s="163">
        <v>0</v>
      </c>
    </row>
    <row r="193" spans="1:7">
      <c r="A193" s="161" t="s">
        <v>819</v>
      </c>
      <c r="B193" s="162" t="s">
        <v>1167</v>
      </c>
      <c r="C193" s="163">
        <v>119000</v>
      </c>
      <c r="D193" s="163">
        <v>119000</v>
      </c>
      <c r="E193" s="163">
        <v>31791</v>
      </c>
      <c r="F193" s="163">
        <v>0</v>
      </c>
      <c r="G193" s="163">
        <v>31791</v>
      </c>
    </row>
    <row r="194" spans="1:7">
      <c r="A194" s="161" t="s">
        <v>821</v>
      </c>
      <c r="B194" s="162" t="s">
        <v>1168</v>
      </c>
      <c r="C194" s="163">
        <v>0</v>
      </c>
      <c r="D194" s="163">
        <v>0</v>
      </c>
      <c r="E194" s="163">
        <v>0</v>
      </c>
      <c r="F194" s="163">
        <v>0</v>
      </c>
      <c r="G194" s="163">
        <v>0</v>
      </c>
    </row>
    <row r="195" spans="1:7">
      <c r="A195" s="161" t="s">
        <v>823</v>
      </c>
      <c r="B195" s="162" t="s">
        <v>1169</v>
      </c>
      <c r="C195" s="163">
        <v>0</v>
      </c>
      <c r="D195" s="163">
        <v>0</v>
      </c>
      <c r="E195" s="163">
        <v>0</v>
      </c>
      <c r="F195" s="163">
        <v>0</v>
      </c>
      <c r="G195" s="163">
        <v>0</v>
      </c>
    </row>
    <row r="196" spans="1:7" ht="25.5">
      <c r="A196" s="161" t="s">
        <v>825</v>
      </c>
      <c r="B196" s="162" t="s">
        <v>1170</v>
      </c>
      <c r="C196" s="163">
        <v>0</v>
      </c>
      <c r="D196" s="163">
        <v>0</v>
      </c>
      <c r="E196" s="163">
        <v>0</v>
      </c>
      <c r="F196" s="163">
        <v>0</v>
      </c>
      <c r="G196" s="163">
        <v>0</v>
      </c>
    </row>
    <row r="197" spans="1:7" ht="25.5">
      <c r="A197" s="161" t="s">
        <v>827</v>
      </c>
      <c r="B197" s="162" t="s">
        <v>1171</v>
      </c>
      <c r="C197" s="163">
        <v>0</v>
      </c>
      <c r="D197" s="163">
        <v>0</v>
      </c>
      <c r="E197" s="163">
        <v>0</v>
      </c>
      <c r="F197" s="163">
        <v>0</v>
      </c>
      <c r="G197" s="163">
        <v>0</v>
      </c>
    </row>
    <row r="198" spans="1:7" ht="25.5">
      <c r="A198" s="161" t="s">
        <v>829</v>
      </c>
      <c r="B198" s="162" t="s">
        <v>1172</v>
      </c>
      <c r="C198" s="163">
        <v>0</v>
      </c>
      <c r="D198" s="163">
        <v>0</v>
      </c>
      <c r="E198" s="163">
        <v>0</v>
      </c>
      <c r="F198" s="163">
        <v>0</v>
      </c>
      <c r="G198" s="163">
        <v>0</v>
      </c>
    </row>
    <row r="199" spans="1:7" ht="25.5">
      <c r="A199" s="161" t="s">
        <v>831</v>
      </c>
      <c r="B199" s="162" t="s">
        <v>1173</v>
      </c>
      <c r="C199" s="163">
        <v>0</v>
      </c>
      <c r="D199" s="163">
        <v>0</v>
      </c>
      <c r="E199" s="163">
        <v>0</v>
      </c>
      <c r="F199" s="163">
        <v>0</v>
      </c>
      <c r="G199" s="163">
        <v>0</v>
      </c>
    </row>
    <row r="200" spans="1:7" ht="25.5">
      <c r="A200" s="161" t="s">
        <v>833</v>
      </c>
      <c r="B200" s="162" t="s">
        <v>1174</v>
      </c>
      <c r="C200" s="163">
        <v>0</v>
      </c>
      <c r="D200" s="163">
        <v>0</v>
      </c>
      <c r="E200" s="163">
        <v>0</v>
      </c>
      <c r="F200" s="163">
        <v>0</v>
      </c>
      <c r="G200" s="163">
        <v>0</v>
      </c>
    </row>
    <row r="201" spans="1:7" ht="25.5">
      <c r="A201" s="161" t="s">
        <v>835</v>
      </c>
      <c r="B201" s="162" t="s">
        <v>1175</v>
      </c>
      <c r="C201" s="163">
        <v>0</v>
      </c>
      <c r="D201" s="163">
        <v>0</v>
      </c>
      <c r="E201" s="163">
        <v>0</v>
      </c>
      <c r="F201" s="163">
        <v>0</v>
      </c>
      <c r="G201" s="163">
        <v>0</v>
      </c>
    </row>
    <row r="202" spans="1:7">
      <c r="A202" s="161" t="s">
        <v>837</v>
      </c>
      <c r="B202" s="162" t="s">
        <v>1176</v>
      </c>
      <c r="C202" s="163">
        <v>38439363</v>
      </c>
      <c r="D202" s="163">
        <v>38439363</v>
      </c>
      <c r="E202" s="163">
        <v>20154309</v>
      </c>
      <c r="F202" s="163">
        <v>0</v>
      </c>
      <c r="G202" s="163">
        <v>19963477</v>
      </c>
    </row>
    <row r="203" spans="1:7">
      <c r="A203" s="161" t="s">
        <v>839</v>
      </c>
      <c r="B203" s="162" t="s">
        <v>1177</v>
      </c>
      <c r="C203" s="163">
        <v>3185000</v>
      </c>
      <c r="D203" s="163">
        <v>3185000</v>
      </c>
      <c r="E203" s="163">
        <v>1749974</v>
      </c>
      <c r="F203" s="163">
        <v>0</v>
      </c>
      <c r="G203" s="163">
        <v>1736912</v>
      </c>
    </row>
    <row r="204" spans="1:7">
      <c r="A204" s="161" t="s">
        <v>841</v>
      </c>
      <c r="B204" s="162" t="s">
        <v>1178</v>
      </c>
      <c r="C204" s="163">
        <v>0</v>
      </c>
      <c r="D204" s="163">
        <v>0</v>
      </c>
      <c r="E204" s="163">
        <v>304000</v>
      </c>
      <c r="F204" s="163">
        <v>0</v>
      </c>
      <c r="G204" s="163">
        <v>304000</v>
      </c>
    </row>
    <row r="205" spans="1:7" ht="25.5">
      <c r="A205" s="161" t="s">
        <v>843</v>
      </c>
      <c r="B205" s="162" t="s">
        <v>1179</v>
      </c>
      <c r="C205" s="163">
        <v>0</v>
      </c>
      <c r="D205" s="163">
        <v>0</v>
      </c>
      <c r="E205" s="163">
        <v>0</v>
      </c>
      <c r="F205" s="163">
        <v>0</v>
      </c>
      <c r="G205" s="163">
        <v>0</v>
      </c>
    </row>
    <row r="206" spans="1:7">
      <c r="A206" s="161" t="s">
        <v>845</v>
      </c>
      <c r="B206" s="162" t="s">
        <v>1180</v>
      </c>
      <c r="C206" s="163">
        <v>0</v>
      </c>
      <c r="D206" s="163">
        <v>0</v>
      </c>
      <c r="E206" s="163">
        <v>0</v>
      </c>
      <c r="F206" s="163">
        <v>0</v>
      </c>
      <c r="G206" s="163">
        <v>0</v>
      </c>
    </row>
    <row r="207" spans="1:7" ht="25.5">
      <c r="A207" s="161" t="s">
        <v>847</v>
      </c>
      <c r="B207" s="162" t="s">
        <v>1181</v>
      </c>
      <c r="C207" s="163">
        <v>0</v>
      </c>
      <c r="D207" s="163">
        <v>0</v>
      </c>
      <c r="E207" s="163">
        <v>0</v>
      </c>
      <c r="F207" s="163">
        <v>0</v>
      </c>
      <c r="G207" s="163">
        <v>0</v>
      </c>
    </row>
    <row r="208" spans="1:7" ht="25.5">
      <c r="A208" s="161" t="s">
        <v>849</v>
      </c>
      <c r="B208" s="162" t="s">
        <v>1182</v>
      </c>
      <c r="C208" s="163">
        <v>0</v>
      </c>
      <c r="D208" s="163">
        <v>0</v>
      </c>
      <c r="E208" s="163">
        <v>2096</v>
      </c>
      <c r="F208" s="163">
        <v>0</v>
      </c>
      <c r="G208" s="163">
        <v>2096</v>
      </c>
    </row>
    <row r="209" spans="1:7">
      <c r="A209" s="161" t="s">
        <v>851</v>
      </c>
      <c r="B209" s="162" t="s">
        <v>1183</v>
      </c>
      <c r="C209" s="163">
        <v>0</v>
      </c>
      <c r="D209" s="163">
        <v>0</v>
      </c>
      <c r="E209" s="163">
        <v>0</v>
      </c>
      <c r="F209" s="163">
        <v>0</v>
      </c>
      <c r="G209" s="163">
        <v>0</v>
      </c>
    </row>
    <row r="210" spans="1:7">
      <c r="A210" s="161" t="s">
        <v>853</v>
      </c>
      <c r="B210" s="162" t="s">
        <v>1184</v>
      </c>
      <c r="C210" s="163">
        <v>0</v>
      </c>
      <c r="D210" s="163">
        <v>0</v>
      </c>
      <c r="E210" s="163">
        <v>0</v>
      </c>
      <c r="F210" s="163">
        <v>0</v>
      </c>
      <c r="G210" s="163">
        <v>0</v>
      </c>
    </row>
    <row r="211" spans="1:7" ht="25.5">
      <c r="A211" s="161" t="s">
        <v>855</v>
      </c>
      <c r="B211" s="162" t="s">
        <v>1185</v>
      </c>
      <c r="C211" s="163">
        <v>0</v>
      </c>
      <c r="D211" s="163">
        <v>0</v>
      </c>
      <c r="E211" s="163">
        <v>2096</v>
      </c>
      <c r="F211" s="163">
        <v>0</v>
      </c>
      <c r="G211" s="163">
        <v>2096</v>
      </c>
    </row>
    <row r="212" spans="1:7" ht="25.5">
      <c r="A212" s="161" t="s">
        <v>857</v>
      </c>
      <c r="B212" s="162" t="s">
        <v>1186</v>
      </c>
      <c r="C212" s="163">
        <v>0</v>
      </c>
      <c r="D212" s="163">
        <v>0</v>
      </c>
      <c r="E212" s="163">
        <v>0</v>
      </c>
      <c r="F212" s="163">
        <v>0</v>
      </c>
      <c r="G212" s="163">
        <v>0</v>
      </c>
    </row>
    <row r="213" spans="1:7" ht="25.5">
      <c r="A213" s="161" t="s">
        <v>859</v>
      </c>
      <c r="B213" s="162" t="s">
        <v>1187</v>
      </c>
      <c r="C213" s="163">
        <v>0</v>
      </c>
      <c r="D213" s="163">
        <v>0</v>
      </c>
      <c r="E213" s="163">
        <v>0</v>
      </c>
      <c r="F213" s="163">
        <v>0</v>
      </c>
      <c r="G213" s="163">
        <v>0</v>
      </c>
    </row>
    <row r="214" spans="1:7" ht="25.5">
      <c r="A214" s="161" t="s">
        <v>861</v>
      </c>
      <c r="B214" s="162" t="s">
        <v>1188</v>
      </c>
      <c r="C214" s="163">
        <v>0</v>
      </c>
      <c r="D214" s="163">
        <v>0</v>
      </c>
      <c r="E214" s="163">
        <v>0</v>
      </c>
      <c r="F214" s="163">
        <v>0</v>
      </c>
      <c r="G214" s="163">
        <v>0</v>
      </c>
    </row>
    <row r="215" spans="1:7" ht="25.5">
      <c r="A215" s="161" t="s">
        <v>863</v>
      </c>
      <c r="B215" s="162" t="s">
        <v>1189</v>
      </c>
      <c r="C215" s="163">
        <v>0</v>
      </c>
      <c r="D215" s="163">
        <v>0</v>
      </c>
      <c r="E215" s="163">
        <v>0</v>
      </c>
      <c r="F215" s="163">
        <v>0</v>
      </c>
      <c r="G215" s="163">
        <v>0</v>
      </c>
    </row>
    <row r="216" spans="1:7">
      <c r="A216" s="161" t="s">
        <v>865</v>
      </c>
      <c r="B216" s="162" t="s">
        <v>1190</v>
      </c>
      <c r="C216" s="163">
        <v>0</v>
      </c>
      <c r="D216" s="163">
        <v>0</v>
      </c>
      <c r="E216" s="163">
        <v>0</v>
      </c>
      <c r="F216" s="163">
        <v>0</v>
      </c>
      <c r="G216" s="163">
        <v>0</v>
      </c>
    </row>
    <row r="217" spans="1:7" ht="25.5">
      <c r="A217" s="161" t="s">
        <v>867</v>
      </c>
      <c r="B217" s="162" t="s">
        <v>1191</v>
      </c>
      <c r="C217" s="163">
        <v>0</v>
      </c>
      <c r="D217" s="163">
        <v>0</v>
      </c>
      <c r="E217" s="163">
        <v>0</v>
      </c>
      <c r="F217" s="163">
        <v>0</v>
      </c>
      <c r="G217" s="163">
        <v>0</v>
      </c>
    </row>
    <row r="218" spans="1:7" ht="25.5">
      <c r="A218" s="161" t="s">
        <v>869</v>
      </c>
      <c r="B218" s="162" t="s">
        <v>1192</v>
      </c>
      <c r="C218" s="163">
        <v>0</v>
      </c>
      <c r="D218" s="163">
        <v>0</v>
      </c>
      <c r="E218" s="163">
        <v>0</v>
      </c>
      <c r="F218" s="163">
        <v>0</v>
      </c>
      <c r="G218" s="163">
        <v>0</v>
      </c>
    </row>
    <row r="219" spans="1:7" ht="25.5">
      <c r="A219" s="161" t="s">
        <v>871</v>
      </c>
      <c r="B219" s="162" t="s">
        <v>1193</v>
      </c>
      <c r="C219" s="163">
        <v>0</v>
      </c>
      <c r="D219" s="163">
        <v>0</v>
      </c>
      <c r="E219" s="163">
        <v>0</v>
      </c>
      <c r="F219" s="163">
        <v>0</v>
      </c>
      <c r="G219" s="163">
        <v>0</v>
      </c>
    </row>
    <row r="220" spans="1:7">
      <c r="A220" s="161" t="s">
        <v>873</v>
      </c>
      <c r="B220" s="162" t="s">
        <v>1194</v>
      </c>
      <c r="C220" s="163">
        <v>0</v>
      </c>
      <c r="D220" s="163">
        <v>0</v>
      </c>
      <c r="E220" s="163">
        <v>0</v>
      </c>
      <c r="F220" s="163">
        <v>0</v>
      </c>
      <c r="G220" s="163">
        <v>0</v>
      </c>
    </row>
    <row r="221" spans="1:7">
      <c r="A221" s="161" t="s">
        <v>875</v>
      </c>
      <c r="B221" s="162" t="s">
        <v>1195</v>
      </c>
      <c r="C221" s="163">
        <v>0</v>
      </c>
      <c r="D221" s="163">
        <v>0</v>
      </c>
      <c r="E221" s="163">
        <v>5000</v>
      </c>
      <c r="F221" s="163">
        <v>0</v>
      </c>
      <c r="G221" s="163">
        <v>5000</v>
      </c>
    </row>
    <row r="222" spans="1:7" ht="63.75">
      <c r="A222" s="161" t="s">
        <v>877</v>
      </c>
      <c r="B222" s="162" t="s">
        <v>1196</v>
      </c>
      <c r="C222" s="163">
        <v>0</v>
      </c>
      <c r="D222" s="163">
        <v>0</v>
      </c>
      <c r="E222" s="163">
        <v>0</v>
      </c>
      <c r="F222" s="163">
        <v>0</v>
      </c>
      <c r="G222" s="163">
        <v>0</v>
      </c>
    </row>
    <row r="223" spans="1:7">
      <c r="A223" s="161" t="s">
        <v>879</v>
      </c>
      <c r="B223" s="162" t="s">
        <v>1197</v>
      </c>
      <c r="C223" s="163">
        <v>0</v>
      </c>
      <c r="D223" s="163">
        <v>0</v>
      </c>
      <c r="E223" s="163">
        <v>0</v>
      </c>
      <c r="F223" s="163">
        <v>0</v>
      </c>
      <c r="G223" s="163">
        <v>0</v>
      </c>
    </row>
    <row r="224" spans="1:7" ht="38.25">
      <c r="A224" s="164" t="s">
        <v>881</v>
      </c>
      <c r="B224" s="165" t="s">
        <v>1198</v>
      </c>
      <c r="C224" s="166">
        <v>112798363</v>
      </c>
      <c r="D224" s="166">
        <v>111830363</v>
      </c>
      <c r="E224" s="166">
        <v>54554348</v>
      </c>
      <c r="F224" s="166">
        <v>0</v>
      </c>
      <c r="G224" s="166">
        <v>53847360</v>
      </c>
    </row>
    <row r="225" spans="1:7">
      <c r="A225" s="161" t="s">
        <v>883</v>
      </c>
      <c r="B225" s="162" t="s">
        <v>1199</v>
      </c>
      <c r="C225" s="163">
        <v>0</v>
      </c>
      <c r="D225" s="163">
        <v>0</v>
      </c>
      <c r="E225" s="163">
        <v>0</v>
      </c>
      <c r="F225" s="163">
        <v>0</v>
      </c>
      <c r="G225" s="163">
        <v>0</v>
      </c>
    </row>
    <row r="226" spans="1:7" ht="25.5">
      <c r="A226" s="161" t="s">
        <v>885</v>
      </c>
      <c r="B226" s="162" t="s">
        <v>1200</v>
      </c>
      <c r="C226" s="163">
        <v>0</v>
      </c>
      <c r="D226" s="163">
        <v>0</v>
      </c>
      <c r="E226" s="163">
        <v>0</v>
      </c>
      <c r="F226" s="163">
        <v>0</v>
      </c>
      <c r="G226" s="163">
        <v>0</v>
      </c>
    </row>
    <row r="227" spans="1:7">
      <c r="A227" s="161" t="s">
        <v>887</v>
      </c>
      <c r="B227" s="162" t="s">
        <v>1201</v>
      </c>
      <c r="C227" s="163">
        <v>0</v>
      </c>
      <c r="D227" s="163">
        <v>0</v>
      </c>
      <c r="E227" s="163">
        <v>0</v>
      </c>
      <c r="F227" s="163">
        <v>0</v>
      </c>
      <c r="G227" s="163">
        <v>0</v>
      </c>
    </row>
    <row r="228" spans="1:7">
      <c r="A228" s="161" t="s">
        <v>889</v>
      </c>
      <c r="B228" s="162" t="s">
        <v>1202</v>
      </c>
      <c r="C228" s="163">
        <v>0</v>
      </c>
      <c r="D228" s="163">
        <v>0</v>
      </c>
      <c r="E228" s="163">
        <v>0</v>
      </c>
      <c r="F228" s="163">
        <v>0</v>
      </c>
      <c r="G228" s="163">
        <v>0</v>
      </c>
    </row>
    <row r="229" spans="1:7">
      <c r="A229" s="161" t="s">
        <v>891</v>
      </c>
      <c r="B229" s="162" t="s">
        <v>1203</v>
      </c>
      <c r="C229" s="163">
        <v>0</v>
      </c>
      <c r="D229" s="163">
        <v>0</v>
      </c>
      <c r="E229" s="163">
        <v>0</v>
      </c>
      <c r="F229" s="163">
        <v>0</v>
      </c>
      <c r="G229" s="163">
        <v>0</v>
      </c>
    </row>
    <row r="230" spans="1:7">
      <c r="A230" s="161" t="s">
        <v>893</v>
      </c>
      <c r="B230" s="162" t="s">
        <v>1204</v>
      </c>
      <c r="C230" s="163">
        <v>0</v>
      </c>
      <c r="D230" s="163">
        <v>0</v>
      </c>
      <c r="E230" s="163">
        <v>0</v>
      </c>
      <c r="F230" s="163">
        <v>0</v>
      </c>
      <c r="G230" s="163">
        <v>0</v>
      </c>
    </row>
    <row r="231" spans="1:7">
      <c r="A231" s="161" t="s">
        <v>895</v>
      </c>
      <c r="B231" s="162" t="s">
        <v>1205</v>
      </c>
      <c r="C231" s="163">
        <v>0</v>
      </c>
      <c r="D231" s="163">
        <v>0</v>
      </c>
      <c r="E231" s="163">
        <v>0</v>
      </c>
      <c r="F231" s="163">
        <v>0</v>
      </c>
      <c r="G231" s="163">
        <v>0</v>
      </c>
    </row>
    <row r="232" spans="1:7" ht="25.5">
      <c r="A232" s="161" t="s">
        <v>897</v>
      </c>
      <c r="B232" s="162" t="s">
        <v>1206</v>
      </c>
      <c r="C232" s="163">
        <v>0</v>
      </c>
      <c r="D232" s="163">
        <v>0</v>
      </c>
      <c r="E232" s="163">
        <v>0</v>
      </c>
      <c r="F232" s="163">
        <v>0</v>
      </c>
      <c r="G232" s="163">
        <v>0</v>
      </c>
    </row>
    <row r="233" spans="1:7" ht="25.5">
      <c r="A233" s="164" t="s">
        <v>899</v>
      </c>
      <c r="B233" s="165" t="s">
        <v>1207</v>
      </c>
      <c r="C233" s="166">
        <v>0</v>
      </c>
      <c r="D233" s="166">
        <v>0</v>
      </c>
      <c r="E233" s="166">
        <v>0</v>
      </c>
      <c r="F233" s="166">
        <v>0</v>
      </c>
      <c r="G233" s="166">
        <v>0</v>
      </c>
    </row>
    <row r="234" spans="1:7" ht="38.25">
      <c r="A234" s="161" t="s">
        <v>901</v>
      </c>
      <c r="B234" s="162" t="s">
        <v>1208</v>
      </c>
      <c r="C234" s="163">
        <v>0</v>
      </c>
      <c r="D234" s="163">
        <v>0</v>
      </c>
      <c r="E234" s="163">
        <v>0</v>
      </c>
      <c r="F234" s="163">
        <v>0</v>
      </c>
      <c r="G234" s="163">
        <v>0</v>
      </c>
    </row>
    <row r="235" spans="1:7" ht="25.5">
      <c r="A235" s="161" t="s">
        <v>903</v>
      </c>
      <c r="B235" s="162" t="s">
        <v>1209</v>
      </c>
      <c r="C235" s="163">
        <v>0</v>
      </c>
      <c r="D235" s="163">
        <v>0</v>
      </c>
      <c r="E235" s="163">
        <v>0</v>
      </c>
      <c r="F235" s="163">
        <v>0</v>
      </c>
      <c r="G235" s="163">
        <v>0</v>
      </c>
    </row>
    <row r="236" spans="1:7" ht="38.25">
      <c r="A236" s="161" t="s">
        <v>905</v>
      </c>
      <c r="B236" s="162" t="s">
        <v>1210</v>
      </c>
      <c r="C236" s="163">
        <v>0</v>
      </c>
      <c r="D236" s="163">
        <v>0</v>
      </c>
      <c r="E236" s="163">
        <v>0</v>
      </c>
      <c r="F236" s="163">
        <v>0</v>
      </c>
      <c r="G236" s="163">
        <v>0</v>
      </c>
    </row>
    <row r="237" spans="1:7" ht="38.25">
      <c r="A237" s="161" t="s">
        <v>907</v>
      </c>
      <c r="B237" s="162" t="s">
        <v>1211</v>
      </c>
      <c r="C237" s="163">
        <v>0</v>
      </c>
      <c r="D237" s="163">
        <v>0</v>
      </c>
      <c r="E237" s="163">
        <v>0</v>
      </c>
      <c r="F237" s="163">
        <v>0</v>
      </c>
      <c r="G237" s="163">
        <v>0</v>
      </c>
    </row>
    <row r="238" spans="1:7">
      <c r="A238" s="161" t="s">
        <v>909</v>
      </c>
      <c r="B238" s="162" t="s">
        <v>1212</v>
      </c>
      <c r="C238" s="163">
        <v>0</v>
      </c>
      <c r="D238" s="163">
        <v>0</v>
      </c>
      <c r="E238" s="163">
        <v>0</v>
      </c>
      <c r="F238" s="163">
        <v>0</v>
      </c>
      <c r="G238" s="163">
        <v>0</v>
      </c>
    </row>
    <row r="239" spans="1:7">
      <c r="A239" s="161" t="s">
        <v>911</v>
      </c>
      <c r="B239" s="162" t="s">
        <v>1213</v>
      </c>
      <c r="C239" s="163">
        <v>0</v>
      </c>
      <c r="D239" s="163">
        <v>0</v>
      </c>
      <c r="E239" s="163">
        <v>0</v>
      </c>
      <c r="F239" s="163">
        <v>0</v>
      </c>
      <c r="G239" s="163">
        <v>0</v>
      </c>
    </row>
    <row r="240" spans="1:7">
      <c r="A240" s="161" t="s">
        <v>913</v>
      </c>
      <c r="B240" s="162" t="s">
        <v>1214</v>
      </c>
      <c r="C240" s="163">
        <v>0</v>
      </c>
      <c r="D240" s="163">
        <v>0</v>
      </c>
      <c r="E240" s="163">
        <v>0</v>
      </c>
      <c r="F240" s="163">
        <v>0</v>
      </c>
      <c r="G240" s="163">
        <v>0</v>
      </c>
    </row>
    <row r="241" spans="1:7">
      <c r="A241" s="161" t="s">
        <v>915</v>
      </c>
      <c r="B241" s="162" t="s">
        <v>1215</v>
      </c>
      <c r="C241" s="163">
        <v>0</v>
      </c>
      <c r="D241" s="163">
        <v>0</v>
      </c>
      <c r="E241" s="163">
        <v>0</v>
      </c>
      <c r="F241" s="163">
        <v>0</v>
      </c>
      <c r="G241" s="163">
        <v>0</v>
      </c>
    </row>
    <row r="242" spans="1:7">
      <c r="A242" s="161" t="s">
        <v>917</v>
      </c>
      <c r="B242" s="162" t="s">
        <v>1216</v>
      </c>
      <c r="C242" s="163">
        <v>0</v>
      </c>
      <c r="D242" s="163">
        <v>0</v>
      </c>
      <c r="E242" s="163">
        <v>0</v>
      </c>
      <c r="F242" s="163">
        <v>0</v>
      </c>
      <c r="G242" s="163">
        <v>0</v>
      </c>
    </row>
    <row r="243" spans="1:7" ht="25.5">
      <c r="A243" s="161" t="s">
        <v>919</v>
      </c>
      <c r="B243" s="162" t="s">
        <v>1217</v>
      </c>
      <c r="C243" s="163">
        <v>0</v>
      </c>
      <c r="D243" s="163">
        <v>0</v>
      </c>
      <c r="E243" s="163">
        <v>0</v>
      </c>
      <c r="F243" s="163">
        <v>0</v>
      </c>
      <c r="G243" s="163">
        <v>0</v>
      </c>
    </row>
    <row r="244" spans="1:7" ht="25.5">
      <c r="A244" s="161" t="s">
        <v>921</v>
      </c>
      <c r="B244" s="162" t="s">
        <v>1218</v>
      </c>
      <c r="C244" s="163">
        <v>0</v>
      </c>
      <c r="D244" s="163">
        <v>0</v>
      </c>
      <c r="E244" s="163">
        <v>0</v>
      </c>
      <c r="F244" s="163">
        <v>0</v>
      </c>
      <c r="G244" s="163">
        <v>0</v>
      </c>
    </row>
    <row r="245" spans="1:7">
      <c r="A245" s="161" t="s">
        <v>923</v>
      </c>
      <c r="B245" s="162" t="s">
        <v>1219</v>
      </c>
      <c r="C245" s="163">
        <v>0</v>
      </c>
      <c r="D245" s="163">
        <v>0</v>
      </c>
      <c r="E245" s="163">
        <v>0</v>
      </c>
      <c r="F245" s="163">
        <v>0</v>
      </c>
      <c r="G245" s="163">
        <v>0</v>
      </c>
    </row>
    <row r="246" spans="1:7">
      <c r="A246" s="161" t="s">
        <v>925</v>
      </c>
      <c r="B246" s="162" t="s">
        <v>1220</v>
      </c>
      <c r="C246" s="163">
        <v>0</v>
      </c>
      <c r="D246" s="163">
        <v>0</v>
      </c>
      <c r="E246" s="163">
        <v>0</v>
      </c>
      <c r="F246" s="163">
        <v>0</v>
      </c>
      <c r="G246" s="163">
        <v>0</v>
      </c>
    </row>
    <row r="247" spans="1:7" ht="25.5">
      <c r="A247" s="161" t="s">
        <v>927</v>
      </c>
      <c r="B247" s="162" t="s">
        <v>1221</v>
      </c>
      <c r="C247" s="163">
        <v>0</v>
      </c>
      <c r="D247" s="163">
        <v>0</v>
      </c>
      <c r="E247" s="163">
        <v>0</v>
      </c>
      <c r="F247" s="163">
        <v>0</v>
      </c>
      <c r="G247" s="163">
        <v>0</v>
      </c>
    </row>
    <row r="248" spans="1:7">
      <c r="A248" s="161" t="s">
        <v>929</v>
      </c>
      <c r="B248" s="162" t="s">
        <v>1222</v>
      </c>
      <c r="C248" s="163">
        <v>0</v>
      </c>
      <c r="D248" s="163">
        <v>0</v>
      </c>
      <c r="E248" s="163">
        <v>0</v>
      </c>
      <c r="F248" s="163">
        <v>0</v>
      </c>
      <c r="G248" s="163">
        <v>0</v>
      </c>
    </row>
    <row r="249" spans="1:7">
      <c r="A249" s="161" t="s">
        <v>931</v>
      </c>
      <c r="B249" s="162" t="s">
        <v>1223</v>
      </c>
      <c r="C249" s="163">
        <v>0</v>
      </c>
      <c r="D249" s="163">
        <v>0</v>
      </c>
      <c r="E249" s="163">
        <v>0</v>
      </c>
      <c r="F249" s="163">
        <v>0</v>
      </c>
      <c r="G249" s="163">
        <v>0</v>
      </c>
    </row>
    <row r="250" spans="1:7">
      <c r="A250" s="161" t="s">
        <v>933</v>
      </c>
      <c r="B250" s="162" t="s">
        <v>1224</v>
      </c>
      <c r="C250" s="163">
        <v>0</v>
      </c>
      <c r="D250" s="163">
        <v>0</v>
      </c>
      <c r="E250" s="163">
        <v>0</v>
      </c>
      <c r="F250" s="163">
        <v>0</v>
      </c>
      <c r="G250" s="163">
        <v>0</v>
      </c>
    </row>
    <row r="251" spans="1:7">
      <c r="A251" s="161" t="s">
        <v>935</v>
      </c>
      <c r="B251" s="162" t="s">
        <v>1225</v>
      </c>
      <c r="C251" s="163">
        <v>0</v>
      </c>
      <c r="D251" s="163">
        <v>0</v>
      </c>
      <c r="E251" s="163">
        <v>0</v>
      </c>
      <c r="F251" s="163">
        <v>0</v>
      </c>
      <c r="G251" s="163">
        <v>0</v>
      </c>
    </row>
    <row r="252" spans="1:7">
      <c r="A252" s="161" t="s">
        <v>937</v>
      </c>
      <c r="B252" s="162" t="s">
        <v>1226</v>
      </c>
      <c r="C252" s="163">
        <v>0</v>
      </c>
      <c r="D252" s="163">
        <v>0</v>
      </c>
      <c r="E252" s="163">
        <v>0</v>
      </c>
      <c r="F252" s="163">
        <v>0</v>
      </c>
      <c r="G252" s="163">
        <v>0</v>
      </c>
    </row>
    <row r="253" spans="1:7" ht="25.5">
      <c r="A253" s="161" t="s">
        <v>939</v>
      </c>
      <c r="B253" s="162" t="s">
        <v>1227</v>
      </c>
      <c r="C253" s="163">
        <v>0</v>
      </c>
      <c r="D253" s="163">
        <v>0</v>
      </c>
      <c r="E253" s="163">
        <v>0</v>
      </c>
      <c r="F253" s="163">
        <v>0</v>
      </c>
      <c r="G253" s="163">
        <v>0</v>
      </c>
    </row>
    <row r="254" spans="1:7" ht="25.5">
      <c r="A254" s="161" t="s">
        <v>941</v>
      </c>
      <c r="B254" s="162" t="s">
        <v>1228</v>
      </c>
      <c r="C254" s="163">
        <v>0</v>
      </c>
      <c r="D254" s="163">
        <v>0</v>
      </c>
      <c r="E254" s="163">
        <v>0</v>
      </c>
      <c r="F254" s="163">
        <v>0</v>
      </c>
      <c r="G254" s="163">
        <v>0</v>
      </c>
    </row>
    <row r="255" spans="1:7">
      <c r="A255" s="161" t="s">
        <v>943</v>
      </c>
      <c r="B255" s="162" t="s">
        <v>1229</v>
      </c>
      <c r="C255" s="163">
        <v>0</v>
      </c>
      <c r="D255" s="163">
        <v>0</v>
      </c>
      <c r="E255" s="163">
        <v>0</v>
      </c>
      <c r="F255" s="163">
        <v>0</v>
      </c>
      <c r="G255" s="163">
        <v>0</v>
      </c>
    </row>
    <row r="256" spans="1:7">
      <c r="A256" s="161" t="s">
        <v>945</v>
      </c>
      <c r="B256" s="162" t="s">
        <v>1230</v>
      </c>
      <c r="C256" s="163">
        <v>0</v>
      </c>
      <c r="D256" s="163">
        <v>0</v>
      </c>
      <c r="E256" s="163">
        <v>0</v>
      </c>
      <c r="F256" s="163">
        <v>0</v>
      </c>
      <c r="G256" s="163">
        <v>0</v>
      </c>
    </row>
    <row r="257" spans="1:7">
      <c r="A257" s="161" t="s">
        <v>947</v>
      </c>
      <c r="B257" s="162" t="s">
        <v>1231</v>
      </c>
      <c r="C257" s="163">
        <v>0</v>
      </c>
      <c r="D257" s="163">
        <v>0</v>
      </c>
      <c r="E257" s="163">
        <v>0</v>
      </c>
      <c r="F257" s="163">
        <v>0</v>
      </c>
      <c r="G257" s="163">
        <v>0</v>
      </c>
    </row>
    <row r="258" spans="1:7">
      <c r="A258" s="161" t="s">
        <v>949</v>
      </c>
      <c r="B258" s="162" t="s">
        <v>1232</v>
      </c>
      <c r="C258" s="163">
        <v>0</v>
      </c>
      <c r="D258" s="163">
        <v>0</v>
      </c>
      <c r="E258" s="163">
        <v>0</v>
      </c>
      <c r="F258" s="163">
        <v>0</v>
      </c>
      <c r="G258" s="163">
        <v>0</v>
      </c>
    </row>
    <row r="259" spans="1:7" ht="25.5">
      <c r="A259" s="164" t="s">
        <v>951</v>
      </c>
      <c r="B259" s="165" t="s">
        <v>1233</v>
      </c>
      <c r="C259" s="166">
        <v>0</v>
      </c>
      <c r="D259" s="166">
        <v>0</v>
      </c>
      <c r="E259" s="166">
        <v>0</v>
      </c>
      <c r="F259" s="166">
        <v>0</v>
      </c>
      <c r="G259" s="166">
        <v>0</v>
      </c>
    </row>
    <row r="260" spans="1:7" ht="38.25">
      <c r="A260" s="161" t="s">
        <v>953</v>
      </c>
      <c r="B260" s="162" t="s">
        <v>1234</v>
      </c>
      <c r="C260" s="163">
        <v>0</v>
      </c>
      <c r="D260" s="163">
        <v>0</v>
      </c>
      <c r="E260" s="163">
        <v>0</v>
      </c>
      <c r="F260" s="163">
        <v>0</v>
      </c>
      <c r="G260" s="163">
        <v>0</v>
      </c>
    </row>
    <row r="261" spans="1:7" ht="25.5">
      <c r="A261" s="161" t="s">
        <v>955</v>
      </c>
      <c r="B261" s="162" t="s">
        <v>1235</v>
      </c>
      <c r="C261" s="163">
        <v>0</v>
      </c>
      <c r="D261" s="163">
        <v>0</v>
      </c>
      <c r="E261" s="163">
        <v>0</v>
      </c>
      <c r="F261" s="163">
        <v>0</v>
      </c>
      <c r="G261" s="163">
        <v>0</v>
      </c>
    </row>
    <row r="262" spans="1:7" ht="38.25">
      <c r="A262" s="161" t="s">
        <v>957</v>
      </c>
      <c r="B262" s="162" t="s">
        <v>1236</v>
      </c>
      <c r="C262" s="163">
        <v>0</v>
      </c>
      <c r="D262" s="163">
        <v>0</v>
      </c>
      <c r="E262" s="163">
        <v>0</v>
      </c>
      <c r="F262" s="163">
        <v>0</v>
      </c>
      <c r="G262" s="163">
        <v>0</v>
      </c>
    </row>
    <row r="263" spans="1:7" ht="38.25">
      <c r="A263" s="161" t="s">
        <v>959</v>
      </c>
      <c r="B263" s="162" t="s">
        <v>1237</v>
      </c>
      <c r="C263" s="163">
        <v>0</v>
      </c>
      <c r="D263" s="163">
        <v>0</v>
      </c>
      <c r="E263" s="163">
        <v>0</v>
      </c>
      <c r="F263" s="163">
        <v>0</v>
      </c>
      <c r="G263" s="163">
        <v>0</v>
      </c>
    </row>
    <row r="264" spans="1:7">
      <c r="A264" s="161" t="s">
        <v>961</v>
      </c>
      <c r="B264" s="162" t="s">
        <v>1238</v>
      </c>
      <c r="C264" s="163">
        <v>0</v>
      </c>
      <c r="D264" s="163">
        <v>0</v>
      </c>
      <c r="E264" s="163">
        <v>0</v>
      </c>
      <c r="F264" s="163">
        <v>0</v>
      </c>
      <c r="G264" s="163">
        <v>0</v>
      </c>
    </row>
    <row r="265" spans="1:7">
      <c r="A265" s="161" t="s">
        <v>963</v>
      </c>
      <c r="B265" s="162" t="s">
        <v>1239</v>
      </c>
      <c r="C265" s="163">
        <v>0</v>
      </c>
      <c r="D265" s="163">
        <v>0</v>
      </c>
      <c r="E265" s="163">
        <v>0</v>
      </c>
      <c r="F265" s="163">
        <v>0</v>
      </c>
      <c r="G265" s="163">
        <v>0</v>
      </c>
    </row>
    <row r="266" spans="1:7">
      <c r="A266" s="161" t="s">
        <v>965</v>
      </c>
      <c r="B266" s="162" t="s">
        <v>1240</v>
      </c>
      <c r="C266" s="163">
        <v>0</v>
      </c>
      <c r="D266" s="163">
        <v>0</v>
      </c>
      <c r="E266" s="163">
        <v>0</v>
      </c>
      <c r="F266" s="163">
        <v>0</v>
      </c>
      <c r="G266" s="163">
        <v>0</v>
      </c>
    </row>
    <row r="267" spans="1:7">
      <c r="A267" s="161" t="s">
        <v>967</v>
      </c>
      <c r="B267" s="162" t="s">
        <v>1241</v>
      </c>
      <c r="C267" s="163">
        <v>0</v>
      </c>
      <c r="D267" s="163">
        <v>0</v>
      </c>
      <c r="E267" s="163">
        <v>0</v>
      </c>
      <c r="F267" s="163">
        <v>0</v>
      </c>
      <c r="G267" s="163">
        <v>0</v>
      </c>
    </row>
    <row r="268" spans="1:7">
      <c r="A268" s="161" t="s">
        <v>969</v>
      </c>
      <c r="B268" s="162" t="s">
        <v>1242</v>
      </c>
      <c r="C268" s="163">
        <v>0</v>
      </c>
      <c r="D268" s="163">
        <v>0</v>
      </c>
      <c r="E268" s="163">
        <v>0</v>
      </c>
      <c r="F268" s="163">
        <v>0</v>
      </c>
      <c r="G268" s="163">
        <v>0</v>
      </c>
    </row>
    <row r="269" spans="1:7" ht="25.5">
      <c r="A269" s="161" t="s">
        <v>971</v>
      </c>
      <c r="B269" s="162" t="s">
        <v>1243</v>
      </c>
      <c r="C269" s="163">
        <v>0</v>
      </c>
      <c r="D269" s="163">
        <v>0</v>
      </c>
      <c r="E269" s="163">
        <v>0</v>
      </c>
      <c r="F269" s="163">
        <v>0</v>
      </c>
      <c r="G269" s="163">
        <v>0</v>
      </c>
    </row>
    <row r="270" spans="1:7" ht="25.5">
      <c r="A270" s="161" t="s">
        <v>973</v>
      </c>
      <c r="B270" s="162" t="s">
        <v>1244</v>
      </c>
      <c r="C270" s="163">
        <v>0</v>
      </c>
      <c r="D270" s="163">
        <v>0</v>
      </c>
      <c r="E270" s="163">
        <v>0</v>
      </c>
      <c r="F270" s="163">
        <v>0</v>
      </c>
      <c r="G270" s="163">
        <v>0</v>
      </c>
    </row>
    <row r="271" spans="1:7">
      <c r="A271" s="161" t="s">
        <v>975</v>
      </c>
      <c r="B271" s="162" t="s">
        <v>1245</v>
      </c>
      <c r="C271" s="163">
        <v>0</v>
      </c>
      <c r="D271" s="163">
        <v>0</v>
      </c>
      <c r="E271" s="163">
        <v>0</v>
      </c>
      <c r="F271" s="163">
        <v>0</v>
      </c>
      <c r="G271" s="163">
        <v>0</v>
      </c>
    </row>
    <row r="272" spans="1:7">
      <c r="A272" s="161" t="s">
        <v>1246</v>
      </c>
      <c r="B272" s="162" t="s">
        <v>1247</v>
      </c>
      <c r="C272" s="163">
        <v>0</v>
      </c>
      <c r="D272" s="163">
        <v>0</v>
      </c>
      <c r="E272" s="163">
        <v>0</v>
      </c>
      <c r="F272" s="163">
        <v>0</v>
      </c>
      <c r="G272" s="163">
        <v>0</v>
      </c>
    </row>
    <row r="273" spans="1:7" ht="25.5">
      <c r="A273" s="161" t="s">
        <v>1248</v>
      </c>
      <c r="B273" s="162" t="s">
        <v>1249</v>
      </c>
      <c r="C273" s="163">
        <v>0</v>
      </c>
      <c r="D273" s="163">
        <v>0</v>
      </c>
      <c r="E273" s="163">
        <v>0</v>
      </c>
      <c r="F273" s="163">
        <v>0</v>
      </c>
      <c r="G273" s="163">
        <v>0</v>
      </c>
    </row>
    <row r="274" spans="1:7">
      <c r="A274" s="161" t="s">
        <v>1250</v>
      </c>
      <c r="B274" s="162" t="s">
        <v>1251</v>
      </c>
      <c r="C274" s="163">
        <v>0</v>
      </c>
      <c r="D274" s="163">
        <v>0</v>
      </c>
      <c r="E274" s="163">
        <v>0</v>
      </c>
      <c r="F274" s="163">
        <v>0</v>
      </c>
      <c r="G274" s="163">
        <v>0</v>
      </c>
    </row>
    <row r="275" spans="1:7">
      <c r="A275" s="161" t="s">
        <v>1252</v>
      </c>
      <c r="B275" s="162" t="s">
        <v>1253</v>
      </c>
      <c r="C275" s="163">
        <v>0</v>
      </c>
      <c r="D275" s="163">
        <v>0</v>
      </c>
      <c r="E275" s="163">
        <v>0</v>
      </c>
      <c r="F275" s="163">
        <v>0</v>
      </c>
      <c r="G275" s="163">
        <v>0</v>
      </c>
    </row>
    <row r="276" spans="1:7">
      <c r="A276" s="161" t="s">
        <v>1254</v>
      </c>
      <c r="B276" s="162" t="s">
        <v>1255</v>
      </c>
      <c r="C276" s="163">
        <v>0</v>
      </c>
      <c r="D276" s="163">
        <v>0</v>
      </c>
      <c r="E276" s="163">
        <v>0</v>
      </c>
      <c r="F276" s="163">
        <v>0</v>
      </c>
      <c r="G276" s="163">
        <v>0</v>
      </c>
    </row>
    <row r="277" spans="1:7">
      <c r="A277" s="161" t="s">
        <v>1256</v>
      </c>
      <c r="B277" s="162" t="s">
        <v>1257</v>
      </c>
      <c r="C277" s="163">
        <v>0</v>
      </c>
      <c r="D277" s="163">
        <v>0</v>
      </c>
      <c r="E277" s="163">
        <v>0</v>
      </c>
      <c r="F277" s="163">
        <v>0</v>
      </c>
      <c r="G277" s="163">
        <v>0</v>
      </c>
    </row>
    <row r="278" spans="1:7">
      <c r="A278" s="161" t="s">
        <v>1258</v>
      </c>
      <c r="B278" s="162" t="s">
        <v>1259</v>
      </c>
      <c r="C278" s="163">
        <v>0</v>
      </c>
      <c r="D278" s="163">
        <v>0</v>
      </c>
      <c r="E278" s="163">
        <v>0</v>
      </c>
      <c r="F278" s="163">
        <v>0</v>
      </c>
      <c r="G278" s="163">
        <v>0</v>
      </c>
    </row>
    <row r="279" spans="1:7" ht="25.5">
      <c r="A279" s="161" t="s">
        <v>1260</v>
      </c>
      <c r="B279" s="162" t="s">
        <v>1261</v>
      </c>
      <c r="C279" s="163">
        <v>0</v>
      </c>
      <c r="D279" s="163">
        <v>0</v>
      </c>
      <c r="E279" s="163">
        <v>0</v>
      </c>
      <c r="F279" s="163">
        <v>0</v>
      </c>
      <c r="G279" s="163">
        <v>0</v>
      </c>
    </row>
    <row r="280" spans="1:7" ht="25.5">
      <c r="A280" s="161" t="s">
        <v>1262</v>
      </c>
      <c r="B280" s="162" t="s">
        <v>1263</v>
      </c>
      <c r="C280" s="163">
        <v>0</v>
      </c>
      <c r="D280" s="163">
        <v>0</v>
      </c>
      <c r="E280" s="163">
        <v>0</v>
      </c>
      <c r="F280" s="163">
        <v>0</v>
      </c>
      <c r="G280" s="163">
        <v>0</v>
      </c>
    </row>
    <row r="281" spans="1:7">
      <c r="A281" s="161" t="s">
        <v>1264</v>
      </c>
      <c r="B281" s="162" t="s">
        <v>1265</v>
      </c>
      <c r="C281" s="163">
        <v>0</v>
      </c>
      <c r="D281" s="163">
        <v>0</v>
      </c>
      <c r="E281" s="163">
        <v>0</v>
      </c>
      <c r="F281" s="163">
        <v>0</v>
      </c>
      <c r="G281" s="163">
        <v>0</v>
      </c>
    </row>
    <row r="282" spans="1:7">
      <c r="A282" s="161" t="s">
        <v>1266</v>
      </c>
      <c r="B282" s="162" t="s">
        <v>1267</v>
      </c>
      <c r="C282" s="163">
        <v>0</v>
      </c>
      <c r="D282" s="163">
        <v>0</v>
      </c>
      <c r="E282" s="163">
        <v>0</v>
      </c>
      <c r="F282" s="163">
        <v>0</v>
      </c>
      <c r="G282" s="163">
        <v>0</v>
      </c>
    </row>
    <row r="283" spans="1:7">
      <c r="A283" s="161" t="s">
        <v>1268</v>
      </c>
      <c r="B283" s="162" t="s">
        <v>1269</v>
      </c>
      <c r="C283" s="163">
        <v>0</v>
      </c>
      <c r="D283" s="163">
        <v>0</v>
      </c>
      <c r="E283" s="163">
        <v>0</v>
      </c>
      <c r="F283" s="163">
        <v>0</v>
      </c>
      <c r="G283" s="163">
        <v>0</v>
      </c>
    </row>
    <row r="284" spans="1:7">
      <c r="A284" s="161" t="s">
        <v>1270</v>
      </c>
      <c r="B284" s="162" t="s">
        <v>1271</v>
      </c>
      <c r="C284" s="163">
        <v>0</v>
      </c>
      <c r="D284" s="163">
        <v>0</v>
      </c>
      <c r="E284" s="163">
        <v>0</v>
      </c>
      <c r="F284" s="163">
        <v>0</v>
      </c>
      <c r="G284" s="163">
        <v>0</v>
      </c>
    </row>
    <row r="285" spans="1:7" ht="25.5">
      <c r="A285" s="164" t="s">
        <v>1272</v>
      </c>
      <c r="B285" s="165" t="s">
        <v>1273</v>
      </c>
      <c r="C285" s="166">
        <v>0</v>
      </c>
      <c r="D285" s="166">
        <v>0</v>
      </c>
      <c r="E285" s="166">
        <v>0</v>
      </c>
      <c r="F285" s="166">
        <v>0</v>
      </c>
      <c r="G285" s="166">
        <v>0</v>
      </c>
    </row>
    <row r="286" spans="1:7" ht="25.5">
      <c r="A286" s="164" t="s">
        <v>1274</v>
      </c>
      <c r="B286" s="165" t="s">
        <v>1275</v>
      </c>
      <c r="C286" s="166">
        <v>206694339</v>
      </c>
      <c r="D286" s="166">
        <v>235197088</v>
      </c>
      <c r="E286" s="166">
        <v>146753830</v>
      </c>
      <c r="F286" s="166">
        <v>0</v>
      </c>
      <c r="G286" s="166">
        <v>146046842</v>
      </c>
    </row>
  </sheetData>
  <mergeCells count="1">
    <mergeCell ref="A1:G1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3"/>
  <sheetViews>
    <sheetView workbookViewId="0">
      <pane ySplit="3" topLeftCell="A28" activePane="bottomLeft" state="frozen"/>
      <selection sqref="A1:G1"/>
      <selection pane="bottomLeft" sqref="A1:G1"/>
    </sheetView>
  </sheetViews>
  <sheetFormatPr defaultRowHeight="12.75"/>
  <cols>
    <col min="1" max="1" width="8.125" style="159" customWidth="1"/>
    <col min="2" max="2" width="41" style="159" customWidth="1"/>
    <col min="3" max="9" width="32.875" style="159" customWidth="1"/>
    <col min="10" max="256" width="9.125" style="159"/>
    <col min="257" max="257" width="8.125" style="159" customWidth="1"/>
    <col min="258" max="258" width="41" style="159" customWidth="1"/>
    <col min="259" max="265" width="32.875" style="159" customWidth="1"/>
    <col min="266" max="512" width="9.125" style="159"/>
    <col min="513" max="513" width="8.125" style="159" customWidth="1"/>
    <col min="514" max="514" width="41" style="159" customWidth="1"/>
    <col min="515" max="521" width="32.875" style="159" customWidth="1"/>
    <col min="522" max="768" width="9.125" style="159"/>
    <col min="769" max="769" width="8.125" style="159" customWidth="1"/>
    <col min="770" max="770" width="41" style="159" customWidth="1"/>
    <col min="771" max="777" width="32.875" style="159" customWidth="1"/>
    <col min="778" max="1024" width="9.125" style="159"/>
    <col min="1025" max="1025" width="8.125" style="159" customWidth="1"/>
    <col min="1026" max="1026" width="41" style="159" customWidth="1"/>
    <col min="1027" max="1033" width="32.875" style="159" customWidth="1"/>
    <col min="1034" max="1280" width="9.125" style="159"/>
    <col min="1281" max="1281" width="8.125" style="159" customWidth="1"/>
    <col min="1282" max="1282" width="41" style="159" customWidth="1"/>
    <col min="1283" max="1289" width="32.875" style="159" customWidth="1"/>
    <col min="1290" max="1536" width="9.125" style="159"/>
    <col min="1537" max="1537" width="8.125" style="159" customWidth="1"/>
    <col min="1538" max="1538" width="41" style="159" customWidth="1"/>
    <col min="1539" max="1545" width="32.875" style="159" customWidth="1"/>
    <col min="1546" max="1792" width="9.125" style="159"/>
    <col min="1793" max="1793" width="8.125" style="159" customWidth="1"/>
    <col min="1794" max="1794" width="41" style="159" customWidth="1"/>
    <col min="1795" max="1801" width="32.875" style="159" customWidth="1"/>
    <col min="1802" max="2048" width="9.125" style="159"/>
    <col min="2049" max="2049" width="8.125" style="159" customWidth="1"/>
    <col min="2050" max="2050" width="41" style="159" customWidth="1"/>
    <col min="2051" max="2057" width="32.875" style="159" customWidth="1"/>
    <col min="2058" max="2304" width="9.125" style="159"/>
    <col min="2305" max="2305" width="8.125" style="159" customWidth="1"/>
    <col min="2306" max="2306" width="41" style="159" customWidth="1"/>
    <col min="2307" max="2313" width="32.875" style="159" customWidth="1"/>
    <col min="2314" max="2560" width="9.125" style="159"/>
    <col min="2561" max="2561" width="8.125" style="159" customWidth="1"/>
    <col min="2562" max="2562" width="41" style="159" customWidth="1"/>
    <col min="2563" max="2569" width="32.875" style="159" customWidth="1"/>
    <col min="2570" max="2816" width="9.125" style="159"/>
    <col min="2817" max="2817" width="8.125" style="159" customWidth="1"/>
    <col min="2818" max="2818" width="41" style="159" customWidth="1"/>
    <col min="2819" max="2825" width="32.875" style="159" customWidth="1"/>
    <col min="2826" max="3072" width="9.125" style="159"/>
    <col min="3073" max="3073" width="8.125" style="159" customWidth="1"/>
    <col min="3074" max="3074" width="41" style="159" customWidth="1"/>
    <col min="3075" max="3081" width="32.875" style="159" customWidth="1"/>
    <col min="3082" max="3328" width="9.125" style="159"/>
    <col min="3329" max="3329" width="8.125" style="159" customWidth="1"/>
    <col min="3330" max="3330" width="41" style="159" customWidth="1"/>
    <col min="3331" max="3337" width="32.875" style="159" customWidth="1"/>
    <col min="3338" max="3584" width="9.125" style="159"/>
    <col min="3585" max="3585" width="8.125" style="159" customWidth="1"/>
    <col min="3586" max="3586" width="41" style="159" customWidth="1"/>
    <col min="3587" max="3593" width="32.875" style="159" customWidth="1"/>
    <col min="3594" max="3840" width="9.125" style="159"/>
    <col min="3841" max="3841" width="8.125" style="159" customWidth="1"/>
    <col min="3842" max="3842" width="41" style="159" customWidth="1"/>
    <col min="3843" max="3849" width="32.875" style="159" customWidth="1"/>
    <col min="3850" max="4096" width="9.125" style="159"/>
    <col min="4097" max="4097" width="8.125" style="159" customWidth="1"/>
    <col min="4098" max="4098" width="41" style="159" customWidth="1"/>
    <col min="4099" max="4105" width="32.875" style="159" customWidth="1"/>
    <col min="4106" max="4352" width="9.125" style="159"/>
    <col min="4353" max="4353" width="8.125" style="159" customWidth="1"/>
    <col min="4354" max="4354" width="41" style="159" customWidth="1"/>
    <col min="4355" max="4361" width="32.875" style="159" customWidth="1"/>
    <col min="4362" max="4608" width="9.125" style="159"/>
    <col min="4609" max="4609" width="8.125" style="159" customWidth="1"/>
    <col min="4610" max="4610" width="41" style="159" customWidth="1"/>
    <col min="4611" max="4617" width="32.875" style="159" customWidth="1"/>
    <col min="4618" max="4864" width="9.125" style="159"/>
    <col min="4865" max="4865" width="8.125" style="159" customWidth="1"/>
    <col min="4866" max="4866" width="41" style="159" customWidth="1"/>
    <col min="4867" max="4873" width="32.875" style="159" customWidth="1"/>
    <col min="4874" max="5120" width="9.125" style="159"/>
    <col min="5121" max="5121" width="8.125" style="159" customWidth="1"/>
    <col min="5122" max="5122" width="41" style="159" customWidth="1"/>
    <col min="5123" max="5129" width="32.875" style="159" customWidth="1"/>
    <col min="5130" max="5376" width="9.125" style="159"/>
    <col min="5377" max="5377" width="8.125" style="159" customWidth="1"/>
    <col min="5378" max="5378" width="41" style="159" customWidth="1"/>
    <col min="5379" max="5385" width="32.875" style="159" customWidth="1"/>
    <col min="5386" max="5632" width="9.125" style="159"/>
    <col min="5633" max="5633" width="8.125" style="159" customWidth="1"/>
    <col min="5634" max="5634" width="41" style="159" customWidth="1"/>
    <col min="5635" max="5641" width="32.875" style="159" customWidth="1"/>
    <col min="5642" max="5888" width="9.125" style="159"/>
    <col min="5889" max="5889" width="8.125" style="159" customWidth="1"/>
    <col min="5890" max="5890" width="41" style="159" customWidth="1"/>
    <col min="5891" max="5897" width="32.875" style="159" customWidth="1"/>
    <col min="5898" max="6144" width="9.125" style="159"/>
    <col min="6145" max="6145" width="8.125" style="159" customWidth="1"/>
    <col min="6146" max="6146" width="41" style="159" customWidth="1"/>
    <col min="6147" max="6153" width="32.875" style="159" customWidth="1"/>
    <col min="6154" max="6400" width="9.125" style="159"/>
    <col min="6401" max="6401" width="8.125" style="159" customWidth="1"/>
    <col min="6402" max="6402" width="41" style="159" customWidth="1"/>
    <col min="6403" max="6409" width="32.875" style="159" customWidth="1"/>
    <col min="6410" max="6656" width="9.125" style="159"/>
    <col min="6657" max="6657" width="8.125" style="159" customWidth="1"/>
    <col min="6658" max="6658" width="41" style="159" customWidth="1"/>
    <col min="6659" max="6665" width="32.875" style="159" customWidth="1"/>
    <col min="6666" max="6912" width="9.125" style="159"/>
    <col min="6913" max="6913" width="8.125" style="159" customWidth="1"/>
    <col min="6914" max="6914" width="41" style="159" customWidth="1"/>
    <col min="6915" max="6921" width="32.875" style="159" customWidth="1"/>
    <col min="6922" max="7168" width="9.125" style="159"/>
    <col min="7169" max="7169" width="8.125" style="159" customWidth="1"/>
    <col min="7170" max="7170" width="41" style="159" customWidth="1"/>
    <col min="7171" max="7177" width="32.875" style="159" customWidth="1"/>
    <col min="7178" max="7424" width="9.125" style="159"/>
    <col min="7425" max="7425" width="8.125" style="159" customWidth="1"/>
    <col min="7426" max="7426" width="41" style="159" customWidth="1"/>
    <col min="7427" max="7433" width="32.875" style="159" customWidth="1"/>
    <col min="7434" max="7680" width="9.125" style="159"/>
    <col min="7681" max="7681" width="8.125" style="159" customWidth="1"/>
    <col min="7682" max="7682" width="41" style="159" customWidth="1"/>
    <col min="7683" max="7689" width="32.875" style="159" customWidth="1"/>
    <col min="7690" max="7936" width="9.125" style="159"/>
    <col min="7937" max="7937" width="8.125" style="159" customWidth="1"/>
    <col min="7938" max="7938" width="41" style="159" customWidth="1"/>
    <col min="7939" max="7945" width="32.875" style="159" customWidth="1"/>
    <col min="7946" max="8192" width="9.125" style="159"/>
    <col min="8193" max="8193" width="8.125" style="159" customWidth="1"/>
    <col min="8194" max="8194" width="41" style="159" customWidth="1"/>
    <col min="8195" max="8201" width="32.875" style="159" customWidth="1"/>
    <col min="8202" max="8448" width="9.125" style="159"/>
    <col min="8449" max="8449" width="8.125" style="159" customWidth="1"/>
    <col min="8450" max="8450" width="41" style="159" customWidth="1"/>
    <col min="8451" max="8457" width="32.875" style="159" customWidth="1"/>
    <col min="8458" max="8704" width="9.125" style="159"/>
    <col min="8705" max="8705" width="8.125" style="159" customWidth="1"/>
    <col min="8706" max="8706" width="41" style="159" customWidth="1"/>
    <col min="8707" max="8713" width="32.875" style="159" customWidth="1"/>
    <col min="8714" max="8960" width="9.125" style="159"/>
    <col min="8961" max="8961" width="8.125" style="159" customWidth="1"/>
    <col min="8962" max="8962" width="41" style="159" customWidth="1"/>
    <col min="8963" max="8969" width="32.875" style="159" customWidth="1"/>
    <col min="8970" max="9216" width="9.125" style="159"/>
    <col min="9217" max="9217" width="8.125" style="159" customWidth="1"/>
    <col min="9218" max="9218" width="41" style="159" customWidth="1"/>
    <col min="9219" max="9225" width="32.875" style="159" customWidth="1"/>
    <col min="9226" max="9472" width="9.125" style="159"/>
    <col min="9473" max="9473" width="8.125" style="159" customWidth="1"/>
    <col min="9474" max="9474" width="41" style="159" customWidth="1"/>
    <col min="9475" max="9481" width="32.875" style="159" customWidth="1"/>
    <col min="9482" max="9728" width="9.125" style="159"/>
    <col min="9729" max="9729" width="8.125" style="159" customWidth="1"/>
    <col min="9730" max="9730" width="41" style="159" customWidth="1"/>
    <col min="9731" max="9737" width="32.875" style="159" customWidth="1"/>
    <col min="9738" max="9984" width="9.125" style="159"/>
    <col min="9985" max="9985" width="8.125" style="159" customWidth="1"/>
    <col min="9986" max="9986" width="41" style="159" customWidth="1"/>
    <col min="9987" max="9993" width="32.875" style="159" customWidth="1"/>
    <col min="9994" max="10240" width="9.125" style="159"/>
    <col min="10241" max="10241" width="8.125" style="159" customWidth="1"/>
    <col min="10242" max="10242" width="41" style="159" customWidth="1"/>
    <col min="10243" max="10249" width="32.875" style="159" customWidth="1"/>
    <col min="10250" max="10496" width="9.125" style="159"/>
    <col min="10497" max="10497" width="8.125" style="159" customWidth="1"/>
    <col min="10498" max="10498" width="41" style="159" customWidth="1"/>
    <col min="10499" max="10505" width="32.875" style="159" customWidth="1"/>
    <col min="10506" max="10752" width="9.125" style="159"/>
    <col min="10753" max="10753" width="8.125" style="159" customWidth="1"/>
    <col min="10754" max="10754" width="41" style="159" customWidth="1"/>
    <col min="10755" max="10761" width="32.875" style="159" customWidth="1"/>
    <col min="10762" max="11008" width="9.125" style="159"/>
    <col min="11009" max="11009" width="8.125" style="159" customWidth="1"/>
    <col min="11010" max="11010" width="41" style="159" customWidth="1"/>
    <col min="11011" max="11017" width="32.875" style="159" customWidth="1"/>
    <col min="11018" max="11264" width="9.125" style="159"/>
    <col min="11265" max="11265" width="8.125" style="159" customWidth="1"/>
    <col min="11266" max="11266" width="41" style="159" customWidth="1"/>
    <col min="11267" max="11273" width="32.875" style="159" customWidth="1"/>
    <col min="11274" max="11520" width="9.125" style="159"/>
    <col min="11521" max="11521" width="8.125" style="159" customWidth="1"/>
    <col min="11522" max="11522" width="41" style="159" customWidth="1"/>
    <col min="11523" max="11529" width="32.875" style="159" customWidth="1"/>
    <col min="11530" max="11776" width="9.125" style="159"/>
    <col min="11777" max="11777" width="8.125" style="159" customWidth="1"/>
    <col min="11778" max="11778" width="41" style="159" customWidth="1"/>
    <col min="11779" max="11785" width="32.875" style="159" customWidth="1"/>
    <col min="11786" max="12032" width="9.125" style="159"/>
    <col min="12033" max="12033" width="8.125" style="159" customWidth="1"/>
    <col min="12034" max="12034" width="41" style="159" customWidth="1"/>
    <col min="12035" max="12041" width="32.875" style="159" customWidth="1"/>
    <col min="12042" max="12288" width="9.125" style="159"/>
    <col min="12289" max="12289" width="8.125" style="159" customWidth="1"/>
    <col min="12290" max="12290" width="41" style="159" customWidth="1"/>
    <col min="12291" max="12297" width="32.875" style="159" customWidth="1"/>
    <col min="12298" max="12544" width="9.125" style="159"/>
    <col min="12545" max="12545" width="8.125" style="159" customWidth="1"/>
    <col min="12546" max="12546" width="41" style="159" customWidth="1"/>
    <col min="12547" max="12553" width="32.875" style="159" customWidth="1"/>
    <col min="12554" max="12800" width="9.125" style="159"/>
    <col min="12801" max="12801" width="8.125" style="159" customWidth="1"/>
    <col min="12802" max="12802" width="41" style="159" customWidth="1"/>
    <col min="12803" max="12809" width="32.875" style="159" customWidth="1"/>
    <col min="12810" max="13056" width="9.125" style="159"/>
    <col min="13057" max="13057" width="8.125" style="159" customWidth="1"/>
    <col min="13058" max="13058" width="41" style="159" customWidth="1"/>
    <col min="13059" max="13065" width="32.875" style="159" customWidth="1"/>
    <col min="13066" max="13312" width="9.125" style="159"/>
    <col min="13313" max="13313" width="8.125" style="159" customWidth="1"/>
    <col min="13314" max="13314" width="41" style="159" customWidth="1"/>
    <col min="13315" max="13321" width="32.875" style="159" customWidth="1"/>
    <col min="13322" max="13568" width="9.125" style="159"/>
    <col min="13569" max="13569" width="8.125" style="159" customWidth="1"/>
    <col min="13570" max="13570" width="41" style="159" customWidth="1"/>
    <col min="13571" max="13577" width="32.875" style="159" customWidth="1"/>
    <col min="13578" max="13824" width="9.125" style="159"/>
    <col min="13825" max="13825" width="8.125" style="159" customWidth="1"/>
    <col min="13826" max="13826" width="41" style="159" customWidth="1"/>
    <col min="13827" max="13833" width="32.875" style="159" customWidth="1"/>
    <col min="13834" max="14080" width="9.125" style="159"/>
    <col min="14081" max="14081" width="8.125" style="159" customWidth="1"/>
    <col min="14082" max="14082" width="41" style="159" customWidth="1"/>
    <col min="14083" max="14089" width="32.875" style="159" customWidth="1"/>
    <col min="14090" max="14336" width="9.125" style="159"/>
    <col min="14337" max="14337" width="8.125" style="159" customWidth="1"/>
    <col min="14338" max="14338" width="41" style="159" customWidth="1"/>
    <col min="14339" max="14345" width="32.875" style="159" customWidth="1"/>
    <col min="14346" max="14592" width="9.125" style="159"/>
    <col min="14593" max="14593" width="8.125" style="159" customWidth="1"/>
    <col min="14594" max="14594" width="41" style="159" customWidth="1"/>
    <col min="14595" max="14601" width="32.875" style="159" customWidth="1"/>
    <col min="14602" max="14848" width="9.125" style="159"/>
    <col min="14849" max="14849" width="8.125" style="159" customWidth="1"/>
    <col min="14850" max="14850" width="41" style="159" customWidth="1"/>
    <col min="14851" max="14857" width="32.875" style="159" customWidth="1"/>
    <col min="14858" max="15104" width="9.125" style="159"/>
    <col min="15105" max="15105" width="8.125" style="159" customWidth="1"/>
    <col min="15106" max="15106" width="41" style="159" customWidth="1"/>
    <col min="15107" max="15113" width="32.875" style="159" customWidth="1"/>
    <col min="15114" max="15360" width="9.125" style="159"/>
    <col min="15361" max="15361" width="8.125" style="159" customWidth="1"/>
    <col min="15362" max="15362" width="41" style="159" customWidth="1"/>
    <col min="15363" max="15369" width="32.875" style="159" customWidth="1"/>
    <col min="15370" max="15616" width="9.125" style="159"/>
    <col min="15617" max="15617" width="8.125" style="159" customWidth="1"/>
    <col min="15618" max="15618" width="41" style="159" customWidth="1"/>
    <col min="15619" max="15625" width="32.875" style="159" customWidth="1"/>
    <col min="15626" max="15872" width="9.125" style="159"/>
    <col min="15873" max="15873" width="8.125" style="159" customWidth="1"/>
    <col min="15874" max="15874" width="41" style="159" customWidth="1"/>
    <col min="15875" max="15881" width="32.875" style="159" customWidth="1"/>
    <col min="15882" max="16128" width="9.125" style="159"/>
    <col min="16129" max="16129" width="8.125" style="159" customWidth="1"/>
    <col min="16130" max="16130" width="41" style="159" customWidth="1"/>
    <col min="16131" max="16137" width="32.875" style="159" customWidth="1"/>
    <col min="16138" max="16384" width="9.125" style="159"/>
  </cols>
  <sheetData>
    <row r="1" spans="1:9">
      <c r="A1" s="609" t="s">
        <v>1276</v>
      </c>
      <c r="B1" s="610"/>
      <c r="C1" s="610"/>
      <c r="D1" s="610"/>
      <c r="E1" s="610"/>
      <c r="F1" s="610"/>
      <c r="G1" s="610"/>
      <c r="H1" s="610"/>
      <c r="I1" s="610"/>
    </row>
    <row r="2" spans="1:9" ht="15">
      <c r="A2" s="160" t="s">
        <v>577</v>
      </c>
      <c r="B2" s="160" t="s">
        <v>154</v>
      </c>
      <c r="C2" s="160" t="s">
        <v>578</v>
      </c>
      <c r="D2" s="160" t="s">
        <v>579</v>
      </c>
      <c r="E2" s="160"/>
      <c r="F2" s="160"/>
      <c r="G2" s="160"/>
      <c r="H2" s="160"/>
      <c r="I2" s="160" t="s">
        <v>580</v>
      </c>
    </row>
    <row r="3" spans="1:9" ht="15">
      <c r="A3" s="160">
        <v>2</v>
      </c>
      <c r="B3" s="160">
        <v>3</v>
      </c>
      <c r="C3" s="160">
        <v>4</v>
      </c>
      <c r="D3" s="160">
        <v>5</v>
      </c>
      <c r="E3" s="160"/>
      <c r="F3" s="160"/>
      <c r="G3" s="160"/>
      <c r="H3" s="160"/>
      <c r="I3" s="160">
        <v>10</v>
      </c>
    </row>
    <row r="4" spans="1:9" ht="25.5">
      <c r="A4" s="161" t="s">
        <v>581</v>
      </c>
      <c r="B4" s="162" t="s">
        <v>1277</v>
      </c>
      <c r="C4" s="196">
        <v>0</v>
      </c>
      <c r="D4" s="196">
        <v>0</v>
      </c>
      <c r="E4" s="196">
        <v>0</v>
      </c>
      <c r="F4" s="196">
        <v>0</v>
      </c>
      <c r="G4" s="196">
        <v>0</v>
      </c>
      <c r="H4" s="196">
        <v>0</v>
      </c>
      <c r="I4" s="196">
        <v>0</v>
      </c>
    </row>
    <row r="5" spans="1:9">
      <c r="A5" s="161" t="s">
        <v>583</v>
      </c>
      <c r="B5" s="162" t="s">
        <v>1278</v>
      </c>
      <c r="C5" s="196">
        <v>0</v>
      </c>
      <c r="D5" s="196">
        <v>0</v>
      </c>
      <c r="E5" s="196">
        <v>0</v>
      </c>
      <c r="F5" s="196">
        <v>0</v>
      </c>
      <c r="G5" s="196">
        <v>0</v>
      </c>
      <c r="H5" s="196">
        <v>0</v>
      </c>
      <c r="I5" s="196">
        <v>0</v>
      </c>
    </row>
    <row r="6" spans="1:9" ht="25.5">
      <c r="A6" s="161" t="s">
        <v>585</v>
      </c>
      <c r="B6" s="162" t="s">
        <v>1279</v>
      </c>
      <c r="C6" s="196">
        <v>0</v>
      </c>
      <c r="D6" s="196">
        <v>0</v>
      </c>
      <c r="E6" s="196">
        <v>0</v>
      </c>
      <c r="F6" s="196">
        <v>0</v>
      </c>
      <c r="G6" s="196">
        <v>0</v>
      </c>
      <c r="H6" s="196">
        <v>0</v>
      </c>
      <c r="I6" s="196">
        <v>0</v>
      </c>
    </row>
    <row r="7" spans="1:9" ht="25.5">
      <c r="A7" s="161" t="s">
        <v>587</v>
      </c>
      <c r="B7" s="162" t="s">
        <v>1280</v>
      </c>
      <c r="C7" s="196">
        <v>0</v>
      </c>
      <c r="D7" s="196">
        <v>0</v>
      </c>
      <c r="E7" s="196">
        <v>0</v>
      </c>
      <c r="F7" s="196">
        <v>0</v>
      </c>
      <c r="G7" s="196">
        <v>0</v>
      </c>
      <c r="H7" s="196">
        <v>0</v>
      </c>
      <c r="I7" s="196">
        <v>0</v>
      </c>
    </row>
    <row r="8" spans="1:9">
      <c r="A8" s="161" t="s">
        <v>589</v>
      </c>
      <c r="B8" s="162" t="s">
        <v>1281</v>
      </c>
      <c r="C8" s="196">
        <v>0</v>
      </c>
      <c r="D8" s="196">
        <v>0</v>
      </c>
      <c r="E8" s="196">
        <v>0</v>
      </c>
      <c r="F8" s="196">
        <v>0</v>
      </c>
      <c r="G8" s="196">
        <v>0</v>
      </c>
      <c r="H8" s="196">
        <v>0</v>
      </c>
      <c r="I8" s="196">
        <v>0</v>
      </c>
    </row>
    <row r="9" spans="1:9" ht="25.5">
      <c r="A9" s="161" t="s">
        <v>591</v>
      </c>
      <c r="B9" s="162" t="s">
        <v>1282</v>
      </c>
      <c r="C9" s="196">
        <v>0</v>
      </c>
      <c r="D9" s="196">
        <v>0</v>
      </c>
      <c r="E9" s="196">
        <v>0</v>
      </c>
      <c r="F9" s="196">
        <v>0</v>
      </c>
      <c r="G9" s="196">
        <v>0</v>
      </c>
      <c r="H9" s="196">
        <v>0</v>
      </c>
      <c r="I9" s="196">
        <v>0</v>
      </c>
    </row>
    <row r="10" spans="1:9" ht="25.5">
      <c r="A10" s="161" t="s">
        <v>593</v>
      </c>
      <c r="B10" s="162" t="s">
        <v>1283</v>
      </c>
      <c r="C10" s="196">
        <v>0</v>
      </c>
      <c r="D10" s="196">
        <v>0</v>
      </c>
      <c r="E10" s="196">
        <v>0</v>
      </c>
      <c r="F10" s="196">
        <v>0</v>
      </c>
      <c r="G10" s="196">
        <v>0</v>
      </c>
      <c r="H10" s="196">
        <v>0</v>
      </c>
      <c r="I10" s="196">
        <v>0</v>
      </c>
    </row>
    <row r="11" spans="1:9">
      <c r="A11" s="161" t="s">
        <v>595</v>
      </c>
      <c r="B11" s="162" t="s">
        <v>1284</v>
      </c>
      <c r="C11" s="196">
        <v>0</v>
      </c>
      <c r="D11" s="196">
        <v>0</v>
      </c>
      <c r="E11" s="196">
        <v>0</v>
      </c>
      <c r="F11" s="196">
        <v>0</v>
      </c>
      <c r="G11" s="196">
        <v>0</v>
      </c>
      <c r="H11" s="196">
        <v>0</v>
      </c>
      <c r="I11" s="196">
        <v>0</v>
      </c>
    </row>
    <row r="12" spans="1:9">
      <c r="A12" s="161" t="s">
        <v>597</v>
      </c>
      <c r="B12" s="162" t="s">
        <v>1285</v>
      </c>
      <c r="C12" s="196">
        <v>0</v>
      </c>
      <c r="D12" s="196">
        <v>0</v>
      </c>
      <c r="E12" s="196">
        <v>0</v>
      </c>
      <c r="F12" s="196">
        <v>0</v>
      </c>
      <c r="G12" s="196">
        <v>0</v>
      </c>
      <c r="H12" s="196">
        <v>0</v>
      </c>
      <c r="I12" s="196">
        <v>0</v>
      </c>
    </row>
    <row r="13" spans="1:9" ht="25.5">
      <c r="A13" s="161" t="s">
        <v>396</v>
      </c>
      <c r="B13" s="162" t="s">
        <v>1286</v>
      </c>
      <c r="C13" s="196">
        <v>0</v>
      </c>
      <c r="D13" s="196">
        <v>0</v>
      </c>
      <c r="E13" s="196">
        <v>0</v>
      </c>
      <c r="F13" s="196">
        <v>0</v>
      </c>
      <c r="G13" s="196">
        <v>0</v>
      </c>
      <c r="H13" s="196">
        <v>0</v>
      </c>
      <c r="I13" s="196">
        <v>0</v>
      </c>
    </row>
    <row r="14" spans="1:9">
      <c r="A14" s="161" t="s">
        <v>397</v>
      </c>
      <c r="B14" s="162" t="s">
        <v>1287</v>
      </c>
      <c r="C14" s="196">
        <v>0</v>
      </c>
      <c r="D14" s="196">
        <v>0</v>
      </c>
      <c r="E14" s="196">
        <v>0</v>
      </c>
      <c r="F14" s="196">
        <v>0</v>
      </c>
      <c r="G14" s="196">
        <v>0</v>
      </c>
      <c r="H14" s="196">
        <v>0</v>
      </c>
      <c r="I14" s="196">
        <v>0</v>
      </c>
    </row>
    <row r="15" spans="1:9" ht="25.5">
      <c r="A15" s="161" t="s">
        <v>398</v>
      </c>
      <c r="B15" s="162" t="s">
        <v>1288</v>
      </c>
      <c r="C15" s="196">
        <v>0</v>
      </c>
      <c r="D15" s="196">
        <v>0</v>
      </c>
      <c r="E15" s="196">
        <v>0</v>
      </c>
      <c r="F15" s="196">
        <v>0</v>
      </c>
      <c r="G15" s="196">
        <v>0</v>
      </c>
      <c r="H15" s="196">
        <v>0</v>
      </c>
      <c r="I15" s="196">
        <v>0</v>
      </c>
    </row>
    <row r="16" spans="1:9">
      <c r="A16" s="161" t="s">
        <v>399</v>
      </c>
      <c r="B16" s="162" t="s">
        <v>1289</v>
      </c>
      <c r="C16" s="196">
        <v>0</v>
      </c>
      <c r="D16" s="196">
        <v>0</v>
      </c>
      <c r="E16" s="196">
        <v>0</v>
      </c>
      <c r="F16" s="196">
        <v>0</v>
      </c>
      <c r="G16" s="196">
        <v>0</v>
      </c>
      <c r="H16" s="196">
        <v>0</v>
      </c>
      <c r="I16" s="196">
        <v>0</v>
      </c>
    </row>
    <row r="17" spans="1:9">
      <c r="A17" s="161" t="s">
        <v>400</v>
      </c>
      <c r="B17" s="162" t="s">
        <v>1290</v>
      </c>
      <c r="C17" s="196">
        <v>0</v>
      </c>
      <c r="D17" s="196">
        <v>0</v>
      </c>
      <c r="E17" s="196">
        <v>0</v>
      </c>
      <c r="F17" s="196">
        <v>0</v>
      </c>
      <c r="G17" s="196">
        <v>0</v>
      </c>
      <c r="H17" s="196">
        <v>0</v>
      </c>
      <c r="I17" s="196">
        <v>0</v>
      </c>
    </row>
    <row r="18" spans="1:9">
      <c r="A18" s="161" t="s">
        <v>401</v>
      </c>
      <c r="B18" s="162" t="s">
        <v>1291</v>
      </c>
      <c r="C18" s="196">
        <v>0</v>
      </c>
      <c r="D18" s="196">
        <v>0</v>
      </c>
      <c r="E18" s="196">
        <v>0</v>
      </c>
      <c r="F18" s="196">
        <v>0</v>
      </c>
      <c r="G18" s="196">
        <v>0</v>
      </c>
      <c r="H18" s="196">
        <v>0</v>
      </c>
      <c r="I18" s="196">
        <v>0</v>
      </c>
    </row>
    <row r="19" spans="1:9">
      <c r="A19" s="161" t="s">
        <v>402</v>
      </c>
      <c r="B19" s="162" t="s">
        <v>1292</v>
      </c>
      <c r="C19" s="196">
        <v>0</v>
      </c>
      <c r="D19" s="196">
        <v>0</v>
      </c>
      <c r="E19" s="196">
        <v>0</v>
      </c>
      <c r="F19" s="196">
        <v>0</v>
      </c>
      <c r="G19" s="196">
        <v>0</v>
      </c>
      <c r="H19" s="196">
        <v>0</v>
      </c>
      <c r="I19" s="196">
        <v>0</v>
      </c>
    </row>
    <row r="20" spans="1:9" ht="25.5">
      <c r="A20" s="161" t="s">
        <v>403</v>
      </c>
      <c r="B20" s="162" t="s">
        <v>1293</v>
      </c>
      <c r="C20" s="196">
        <v>0</v>
      </c>
      <c r="D20" s="196">
        <v>0</v>
      </c>
      <c r="E20" s="196">
        <v>0</v>
      </c>
      <c r="F20" s="196">
        <v>0</v>
      </c>
      <c r="G20" s="196">
        <v>0</v>
      </c>
      <c r="H20" s="196">
        <v>0</v>
      </c>
      <c r="I20" s="196">
        <v>0</v>
      </c>
    </row>
    <row r="21" spans="1:9">
      <c r="A21" s="161" t="s">
        <v>404</v>
      </c>
      <c r="B21" s="162" t="s">
        <v>1294</v>
      </c>
      <c r="C21" s="196">
        <v>0</v>
      </c>
      <c r="D21" s="196">
        <v>0</v>
      </c>
      <c r="E21" s="196">
        <v>0</v>
      </c>
      <c r="F21" s="196">
        <v>0</v>
      </c>
      <c r="G21" s="196">
        <v>0</v>
      </c>
      <c r="H21" s="196">
        <v>0</v>
      </c>
      <c r="I21" s="196">
        <v>0</v>
      </c>
    </row>
    <row r="22" spans="1:9" ht="25.5">
      <c r="A22" s="161" t="s">
        <v>405</v>
      </c>
      <c r="B22" s="162" t="s">
        <v>1295</v>
      </c>
      <c r="C22" s="196">
        <v>0</v>
      </c>
      <c r="D22" s="196">
        <v>0</v>
      </c>
      <c r="E22" s="196">
        <v>0</v>
      </c>
      <c r="F22" s="196">
        <v>0</v>
      </c>
      <c r="G22" s="196">
        <v>0</v>
      </c>
      <c r="H22" s="196">
        <v>0</v>
      </c>
      <c r="I22" s="196">
        <v>0</v>
      </c>
    </row>
    <row r="23" spans="1:9" ht="25.5">
      <c r="A23" s="161" t="s">
        <v>406</v>
      </c>
      <c r="B23" s="162" t="s">
        <v>1296</v>
      </c>
      <c r="C23" s="196">
        <v>0</v>
      </c>
      <c r="D23" s="196">
        <v>0</v>
      </c>
      <c r="E23" s="196">
        <v>0</v>
      </c>
      <c r="F23" s="196">
        <v>0</v>
      </c>
      <c r="G23" s="196">
        <v>0</v>
      </c>
      <c r="H23" s="196">
        <v>0</v>
      </c>
      <c r="I23" s="196">
        <v>0</v>
      </c>
    </row>
    <row r="24" spans="1:9" ht="25.5">
      <c r="A24" s="161" t="s">
        <v>407</v>
      </c>
      <c r="B24" s="162" t="s">
        <v>1297</v>
      </c>
      <c r="C24" s="196">
        <v>0</v>
      </c>
      <c r="D24" s="196">
        <v>0</v>
      </c>
      <c r="E24" s="196">
        <v>0</v>
      </c>
      <c r="F24" s="196">
        <v>0</v>
      </c>
      <c r="G24" s="196">
        <v>0</v>
      </c>
      <c r="H24" s="196">
        <v>0</v>
      </c>
      <c r="I24" s="196">
        <v>0</v>
      </c>
    </row>
    <row r="25" spans="1:9" ht="25.5">
      <c r="A25" s="161" t="s">
        <v>408</v>
      </c>
      <c r="B25" s="162" t="s">
        <v>1298</v>
      </c>
      <c r="C25" s="196">
        <v>147640000</v>
      </c>
      <c r="D25" s="196">
        <v>159316018</v>
      </c>
      <c r="E25" s="196">
        <v>0</v>
      </c>
      <c r="F25" s="196">
        <v>79673529</v>
      </c>
      <c r="G25" s="196">
        <v>0</v>
      </c>
      <c r="H25" s="196">
        <v>0</v>
      </c>
      <c r="I25" s="196">
        <v>79673529</v>
      </c>
    </row>
    <row r="26" spans="1:9" ht="25.5">
      <c r="A26" s="161" t="s">
        <v>409</v>
      </c>
      <c r="B26" s="162" t="s">
        <v>1299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</row>
    <row r="27" spans="1:9">
      <c r="A27" s="161" t="s">
        <v>410</v>
      </c>
      <c r="B27" s="162" t="s">
        <v>1300</v>
      </c>
      <c r="C27" s="196">
        <v>0</v>
      </c>
      <c r="D27" s="196">
        <v>0</v>
      </c>
      <c r="E27" s="196">
        <v>0</v>
      </c>
      <c r="F27" s="196">
        <v>0</v>
      </c>
      <c r="G27" s="196">
        <v>0</v>
      </c>
      <c r="H27" s="196">
        <v>0</v>
      </c>
      <c r="I27" s="196">
        <v>0</v>
      </c>
    </row>
    <row r="28" spans="1:9" ht="25.5">
      <c r="A28" s="161" t="s">
        <v>411</v>
      </c>
      <c r="B28" s="162" t="s">
        <v>1301</v>
      </c>
      <c r="C28" s="196">
        <v>0</v>
      </c>
      <c r="D28" s="196">
        <v>0</v>
      </c>
      <c r="E28" s="196">
        <v>0</v>
      </c>
      <c r="F28" s="196">
        <v>0</v>
      </c>
      <c r="G28" s="196">
        <v>0</v>
      </c>
      <c r="H28" s="196">
        <v>0</v>
      </c>
      <c r="I28" s="196">
        <v>0</v>
      </c>
    </row>
    <row r="29" spans="1:9" ht="25.5">
      <c r="A29" s="161" t="s">
        <v>412</v>
      </c>
      <c r="B29" s="162" t="s">
        <v>1302</v>
      </c>
      <c r="C29" s="196">
        <v>0</v>
      </c>
      <c r="D29" s="196">
        <v>0</v>
      </c>
      <c r="E29" s="196">
        <v>0</v>
      </c>
      <c r="F29" s="196">
        <v>0</v>
      </c>
      <c r="G29" s="196">
        <v>0</v>
      </c>
      <c r="H29" s="196">
        <v>0</v>
      </c>
      <c r="I29" s="196">
        <v>0</v>
      </c>
    </row>
    <row r="30" spans="1:9">
      <c r="A30" s="161" t="s">
        <v>413</v>
      </c>
      <c r="B30" s="162" t="s">
        <v>1303</v>
      </c>
      <c r="C30" s="196">
        <v>0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</row>
    <row r="31" spans="1:9">
      <c r="A31" s="161" t="s">
        <v>414</v>
      </c>
      <c r="B31" s="162" t="s">
        <v>1304</v>
      </c>
      <c r="C31" s="196">
        <v>0</v>
      </c>
      <c r="D31" s="196">
        <v>0</v>
      </c>
      <c r="E31" s="196">
        <v>0</v>
      </c>
      <c r="F31" s="196">
        <v>0</v>
      </c>
      <c r="G31" s="196">
        <v>0</v>
      </c>
      <c r="H31" s="196">
        <v>0</v>
      </c>
      <c r="I31" s="196">
        <v>0</v>
      </c>
    </row>
    <row r="32" spans="1:9" ht="25.5">
      <c r="A32" s="161" t="s">
        <v>415</v>
      </c>
      <c r="B32" s="162" t="s">
        <v>1305</v>
      </c>
      <c r="C32" s="196">
        <v>147640000</v>
      </c>
      <c r="D32" s="196">
        <v>159316018</v>
      </c>
      <c r="E32" s="196">
        <v>0</v>
      </c>
      <c r="F32" s="196">
        <v>79673529</v>
      </c>
      <c r="G32" s="196">
        <v>0</v>
      </c>
      <c r="H32" s="196">
        <v>0</v>
      </c>
      <c r="I32" s="196">
        <v>79673529</v>
      </c>
    </row>
    <row r="33" spans="1:9">
      <c r="A33" s="161" t="s">
        <v>416</v>
      </c>
      <c r="B33" s="162" t="s">
        <v>1306</v>
      </c>
      <c r="C33" s="196">
        <v>0</v>
      </c>
      <c r="D33" s="196">
        <v>0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</row>
    <row r="34" spans="1:9">
      <c r="A34" s="161" t="s">
        <v>417</v>
      </c>
      <c r="B34" s="162" t="s">
        <v>1307</v>
      </c>
      <c r="C34" s="196">
        <v>0</v>
      </c>
      <c r="D34" s="196">
        <v>0</v>
      </c>
      <c r="E34" s="196">
        <v>0</v>
      </c>
      <c r="F34" s="196">
        <v>0</v>
      </c>
      <c r="G34" s="196">
        <v>0</v>
      </c>
      <c r="H34" s="196">
        <v>0</v>
      </c>
      <c r="I34" s="196">
        <v>0</v>
      </c>
    </row>
    <row r="35" spans="1:9">
      <c r="A35" s="161" t="s">
        <v>418</v>
      </c>
      <c r="B35" s="162" t="s">
        <v>1308</v>
      </c>
      <c r="C35" s="196">
        <v>0</v>
      </c>
      <c r="D35" s="196">
        <v>0</v>
      </c>
      <c r="E35" s="196">
        <v>0</v>
      </c>
      <c r="F35" s="196">
        <v>0</v>
      </c>
      <c r="G35" s="196">
        <v>0</v>
      </c>
      <c r="H35" s="196">
        <v>0</v>
      </c>
      <c r="I35" s="196">
        <v>0</v>
      </c>
    </row>
    <row r="36" spans="1:9">
      <c r="A36" s="161" t="s">
        <v>419</v>
      </c>
      <c r="B36" s="162" t="s">
        <v>1309</v>
      </c>
      <c r="C36" s="196">
        <v>0</v>
      </c>
      <c r="D36" s="196">
        <v>0</v>
      </c>
      <c r="E36" s="196">
        <v>0</v>
      </c>
      <c r="F36" s="196">
        <v>0</v>
      </c>
      <c r="G36" s="196">
        <v>0</v>
      </c>
      <c r="H36" s="196">
        <v>0</v>
      </c>
      <c r="I36" s="196">
        <v>0</v>
      </c>
    </row>
    <row r="37" spans="1:9" ht="25.5">
      <c r="A37" s="161" t="s">
        <v>420</v>
      </c>
      <c r="B37" s="162" t="s">
        <v>1310</v>
      </c>
      <c r="C37" s="196">
        <v>0</v>
      </c>
      <c r="D37" s="196">
        <v>0</v>
      </c>
      <c r="E37" s="196">
        <v>0</v>
      </c>
      <c r="F37" s="196">
        <v>0</v>
      </c>
      <c r="G37" s="196">
        <v>0</v>
      </c>
      <c r="H37" s="196">
        <v>0</v>
      </c>
      <c r="I37" s="196">
        <v>0</v>
      </c>
    </row>
    <row r="38" spans="1:9" ht="25.5">
      <c r="A38" s="161" t="s">
        <v>421</v>
      </c>
      <c r="B38" s="162" t="s">
        <v>1311</v>
      </c>
      <c r="C38" s="196">
        <v>0</v>
      </c>
      <c r="D38" s="196">
        <v>0</v>
      </c>
      <c r="E38" s="196">
        <v>0</v>
      </c>
      <c r="F38" s="196">
        <v>0</v>
      </c>
      <c r="G38" s="196">
        <v>0</v>
      </c>
      <c r="H38" s="196">
        <v>0</v>
      </c>
      <c r="I38" s="196">
        <v>0</v>
      </c>
    </row>
    <row r="39" spans="1:9">
      <c r="A39" s="161" t="s">
        <v>422</v>
      </c>
      <c r="B39" s="162" t="s">
        <v>1312</v>
      </c>
      <c r="C39" s="196">
        <v>0</v>
      </c>
      <c r="D39" s="196">
        <v>0</v>
      </c>
      <c r="E39" s="196">
        <v>0</v>
      </c>
      <c r="F39" s="196">
        <v>0</v>
      </c>
      <c r="G39" s="196">
        <v>0</v>
      </c>
      <c r="H39" s="196">
        <v>0</v>
      </c>
      <c r="I39" s="196">
        <v>0</v>
      </c>
    </row>
    <row r="40" spans="1:9" ht="25.5">
      <c r="A40" s="161" t="s">
        <v>423</v>
      </c>
      <c r="B40" s="162" t="s">
        <v>1313</v>
      </c>
      <c r="C40" s="196">
        <v>0</v>
      </c>
      <c r="D40" s="196">
        <v>0</v>
      </c>
      <c r="E40" s="196">
        <v>0</v>
      </c>
      <c r="F40" s="196">
        <v>0</v>
      </c>
      <c r="G40" s="196">
        <v>0</v>
      </c>
      <c r="H40" s="196">
        <v>0</v>
      </c>
      <c r="I40" s="196">
        <v>0</v>
      </c>
    </row>
    <row r="41" spans="1:9" ht="25.5">
      <c r="A41" s="161" t="s">
        <v>424</v>
      </c>
      <c r="B41" s="162" t="s">
        <v>1314</v>
      </c>
      <c r="C41" s="196">
        <v>0</v>
      </c>
      <c r="D41" s="196">
        <v>0</v>
      </c>
      <c r="E41" s="196">
        <v>0</v>
      </c>
      <c r="F41" s="196">
        <v>0</v>
      </c>
      <c r="G41" s="196">
        <v>0</v>
      </c>
      <c r="H41" s="196">
        <v>0</v>
      </c>
      <c r="I41" s="196">
        <v>0</v>
      </c>
    </row>
    <row r="42" spans="1:9">
      <c r="A42" s="161" t="s">
        <v>425</v>
      </c>
      <c r="B42" s="162" t="s">
        <v>1315</v>
      </c>
      <c r="C42" s="196">
        <v>0</v>
      </c>
      <c r="D42" s="196">
        <v>0</v>
      </c>
      <c r="E42" s="196">
        <v>0</v>
      </c>
      <c r="F42" s="196">
        <v>0</v>
      </c>
      <c r="G42" s="196">
        <v>0</v>
      </c>
      <c r="H42" s="196">
        <v>0</v>
      </c>
      <c r="I42" s="196">
        <v>0</v>
      </c>
    </row>
    <row r="43" spans="1:9">
      <c r="A43" s="164" t="s">
        <v>426</v>
      </c>
      <c r="B43" s="165" t="s">
        <v>1316</v>
      </c>
      <c r="C43" s="197">
        <v>147640000</v>
      </c>
      <c r="D43" s="197">
        <v>159316018</v>
      </c>
      <c r="E43" s="197">
        <v>0</v>
      </c>
      <c r="F43" s="197">
        <v>79673529</v>
      </c>
      <c r="G43" s="197">
        <v>0</v>
      </c>
      <c r="H43" s="197">
        <v>0</v>
      </c>
      <c r="I43" s="197">
        <v>79673529</v>
      </c>
    </row>
  </sheetData>
  <mergeCells count="1">
    <mergeCell ref="A1:I1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5"/>
  <sheetViews>
    <sheetView workbookViewId="0">
      <pane ySplit="3" topLeftCell="A13" activePane="bottomLeft" state="frozen"/>
      <selection pane="bottomLeft" sqref="A1:G1"/>
    </sheetView>
  </sheetViews>
  <sheetFormatPr defaultRowHeight="12.75"/>
  <cols>
    <col min="1" max="1" width="8.125" style="159" customWidth="1"/>
    <col min="2" max="2" width="41" style="159" customWidth="1"/>
    <col min="3" max="7" width="32.875" style="159" customWidth="1"/>
    <col min="8" max="256" width="9.125" style="159"/>
    <col min="257" max="257" width="8.125" style="159" customWidth="1"/>
    <col min="258" max="258" width="41" style="159" customWidth="1"/>
    <col min="259" max="263" width="32.875" style="159" customWidth="1"/>
    <col min="264" max="512" width="9.125" style="159"/>
    <col min="513" max="513" width="8.125" style="159" customWidth="1"/>
    <col min="514" max="514" width="41" style="159" customWidth="1"/>
    <col min="515" max="519" width="32.875" style="159" customWidth="1"/>
    <col min="520" max="768" width="9.125" style="159"/>
    <col min="769" max="769" width="8.125" style="159" customWidth="1"/>
    <col min="770" max="770" width="41" style="159" customWidth="1"/>
    <col min="771" max="775" width="32.875" style="159" customWidth="1"/>
    <col min="776" max="1024" width="9.125" style="159"/>
    <col min="1025" max="1025" width="8.125" style="159" customWidth="1"/>
    <col min="1026" max="1026" width="41" style="159" customWidth="1"/>
    <col min="1027" max="1031" width="32.875" style="159" customWidth="1"/>
    <col min="1032" max="1280" width="9.125" style="159"/>
    <col min="1281" max="1281" width="8.125" style="159" customWidth="1"/>
    <col min="1282" max="1282" width="41" style="159" customWidth="1"/>
    <col min="1283" max="1287" width="32.875" style="159" customWidth="1"/>
    <col min="1288" max="1536" width="9.125" style="159"/>
    <col min="1537" max="1537" width="8.125" style="159" customWidth="1"/>
    <col min="1538" max="1538" width="41" style="159" customWidth="1"/>
    <col min="1539" max="1543" width="32.875" style="159" customWidth="1"/>
    <col min="1544" max="1792" width="9.125" style="159"/>
    <col min="1793" max="1793" width="8.125" style="159" customWidth="1"/>
    <col min="1794" max="1794" width="41" style="159" customWidth="1"/>
    <col min="1795" max="1799" width="32.875" style="159" customWidth="1"/>
    <col min="1800" max="2048" width="9.125" style="159"/>
    <col min="2049" max="2049" width="8.125" style="159" customWidth="1"/>
    <col min="2050" max="2050" width="41" style="159" customWidth="1"/>
    <col min="2051" max="2055" width="32.875" style="159" customWidth="1"/>
    <col min="2056" max="2304" width="9.125" style="159"/>
    <col min="2305" max="2305" width="8.125" style="159" customWidth="1"/>
    <col min="2306" max="2306" width="41" style="159" customWidth="1"/>
    <col min="2307" max="2311" width="32.875" style="159" customWidth="1"/>
    <col min="2312" max="2560" width="9.125" style="159"/>
    <col min="2561" max="2561" width="8.125" style="159" customWidth="1"/>
    <col min="2562" max="2562" width="41" style="159" customWidth="1"/>
    <col min="2563" max="2567" width="32.875" style="159" customWidth="1"/>
    <col min="2568" max="2816" width="9.125" style="159"/>
    <col min="2817" max="2817" width="8.125" style="159" customWidth="1"/>
    <col min="2818" max="2818" width="41" style="159" customWidth="1"/>
    <col min="2819" max="2823" width="32.875" style="159" customWidth="1"/>
    <col min="2824" max="3072" width="9.125" style="159"/>
    <col min="3073" max="3073" width="8.125" style="159" customWidth="1"/>
    <col min="3074" max="3074" width="41" style="159" customWidth="1"/>
    <col min="3075" max="3079" width="32.875" style="159" customWidth="1"/>
    <col min="3080" max="3328" width="9.125" style="159"/>
    <col min="3329" max="3329" width="8.125" style="159" customWidth="1"/>
    <col min="3330" max="3330" width="41" style="159" customWidth="1"/>
    <col min="3331" max="3335" width="32.875" style="159" customWidth="1"/>
    <col min="3336" max="3584" width="9.125" style="159"/>
    <col min="3585" max="3585" width="8.125" style="159" customWidth="1"/>
    <col min="3586" max="3586" width="41" style="159" customWidth="1"/>
    <col min="3587" max="3591" width="32.875" style="159" customWidth="1"/>
    <col min="3592" max="3840" width="9.125" style="159"/>
    <col min="3841" max="3841" width="8.125" style="159" customWidth="1"/>
    <col min="3842" max="3842" width="41" style="159" customWidth="1"/>
    <col min="3843" max="3847" width="32.875" style="159" customWidth="1"/>
    <col min="3848" max="4096" width="9.125" style="159"/>
    <col min="4097" max="4097" width="8.125" style="159" customWidth="1"/>
    <col min="4098" max="4098" width="41" style="159" customWidth="1"/>
    <col min="4099" max="4103" width="32.875" style="159" customWidth="1"/>
    <col min="4104" max="4352" width="9.125" style="159"/>
    <col min="4353" max="4353" width="8.125" style="159" customWidth="1"/>
    <col min="4354" max="4354" width="41" style="159" customWidth="1"/>
    <col min="4355" max="4359" width="32.875" style="159" customWidth="1"/>
    <col min="4360" max="4608" width="9.125" style="159"/>
    <col min="4609" max="4609" width="8.125" style="159" customWidth="1"/>
    <col min="4610" max="4610" width="41" style="159" customWidth="1"/>
    <col min="4611" max="4615" width="32.875" style="159" customWidth="1"/>
    <col min="4616" max="4864" width="9.125" style="159"/>
    <col min="4865" max="4865" width="8.125" style="159" customWidth="1"/>
    <col min="4866" max="4866" width="41" style="159" customWidth="1"/>
    <col min="4867" max="4871" width="32.875" style="159" customWidth="1"/>
    <col min="4872" max="5120" width="9.125" style="159"/>
    <col min="5121" max="5121" width="8.125" style="159" customWidth="1"/>
    <col min="5122" max="5122" width="41" style="159" customWidth="1"/>
    <col min="5123" max="5127" width="32.875" style="159" customWidth="1"/>
    <col min="5128" max="5376" width="9.125" style="159"/>
    <col min="5377" max="5377" width="8.125" style="159" customWidth="1"/>
    <col min="5378" max="5378" width="41" style="159" customWidth="1"/>
    <col min="5379" max="5383" width="32.875" style="159" customWidth="1"/>
    <col min="5384" max="5632" width="9.125" style="159"/>
    <col min="5633" max="5633" width="8.125" style="159" customWidth="1"/>
    <col min="5634" max="5634" width="41" style="159" customWidth="1"/>
    <col min="5635" max="5639" width="32.875" style="159" customWidth="1"/>
    <col min="5640" max="5888" width="9.125" style="159"/>
    <col min="5889" max="5889" width="8.125" style="159" customWidth="1"/>
    <col min="5890" max="5890" width="41" style="159" customWidth="1"/>
    <col min="5891" max="5895" width="32.875" style="159" customWidth="1"/>
    <col min="5896" max="6144" width="9.125" style="159"/>
    <col min="6145" max="6145" width="8.125" style="159" customWidth="1"/>
    <col min="6146" max="6146" width="41" style="159" customWidth="1"/>
    <col min="6147" max="6151" width="32.875" style="159" customWidth="1"/>
    <col min="6152" max="6400" width="9.125" style="159"/>
    <col min="6401" max="6401" width="8.125" style="159" customWidth="1"/>
    <col min="6402" max="6402" width="41" style="159" customWidth="1"/>
    <col min="6403" max="6407" width="32.875" style="159" customWidth="1"/>
    <col min="6408" max="6656" width="9.125" style="159"/>
    <col min="6657" max="6657" width="8.125" style="159" customWidth="1"/>
    <col min="6658" max="6658" width="41" style="159" customWidth="1"/>
    <col min="6659" max="6663" width="32.875" style="159" customWidth="1"/>
    <col min="6664" max="6912" width="9.125" style="159"/>
    <col min="6913" max="6913" width="8.125" style="159" customWidth="1"/>
    <col min="6914" max="6914" width="41" style="159" customWidth="1"/>
    <col min="6915" max="6919" width="32.875" style="159" customWidth="1"/>
    <col min="6920" max="7168" width="9.125" style="159"/>
    <col min="7169" max="7169" width="8.125" style="159" customWidth="1"/>
    <col min="7170" max="7170" width="41" style="159" customWidth="1"/>
    <col min="7171" max="7175" width="32.875" style="159" customWidth="1"/>
    <col min="7176" max="7424" width="9.125" style="159"/>
    <col min="7425" max="7425" width="8.125" style="159" customWidth="1"/>
    <col min="7426" max="7426" width="41" style="159" customWidth="1"/>
    <col min="7427" max="7431" width="32.875" style="159" customWidth="1"/>
    <col min="7432" max="7680" width="9.125" style="159"/>
    <col min="7681" max="7681" width="8.125" style="159" customWidth="1"/>
    <col min="7682" max="7682" width="41" style="159" customWidth="1"/>
    <col min="7683" max="7687" width="32.875" style="159" customWidth="1"/>
    <col min="7688" max="7936" width="9.125" style="159"/>
    <col min="7937" max="7937" width="8.125" style="159" customWidth="1"/>
    <col min="7938" max="7938" width="41" style="159" customWidth="1"/>
    <col min="7939" max="7943" width="32.875" style="159" customWidth="1"/>
    <col min="7944" max="8192" width="9.125" style="159"/>
    <col min="8193" max="8193" width="8.125" style="159" customWidth="1"/>
    <col min="8194" max="8194" width="41" style="159" customWidth="1"/>
    <col min="8195" max="8199" width="32.875" style="159" customWidth="1"/>
    <col min="8200" max="8448" width="9.125" style="159"/>
    <col min="8449" max="8449" width="8.125" style="159" customWidth="1"/>
    <col min="8450" max="8450" width="41" style="159" customWidth="1"/>
    <col min="8451" max="8455" width="32.875" style="159" customWidth="1"/>
    <col min="8456" max="8704" width="9.125" style="159"/>
    <col min="8705" max="8705" width="8.125" style="159" customWidth="1"/>
    <col min="8706" max="8706" width="41" style="159" customWidth="1"/>
    <col min="8707" max="8711" width="32.875" style="159" customWidth="1"/>
    <col min="8712" max="8960" width="9.125" style="159"/>
    <col min="8961" max="8961" width="8.125" style="159" customWidth="1"/>
    <col min="8962" max="8962" width="41" style="159" customWidth="1"/>
    <col min="8963" max="8967" width="32.875" style="159" customWidth="1"/>
    <col min="8968" max="9216" width="9.125" style="159"/>
    <col min="9217" max="9217" width="8.125" style="159" customWidth="1"/>
    <col min="9218" max="9218" width="41" style="159" customWidth="1"/>
    <col min="9219" max="9223" width="32.875" style="159" customWidth="1"/>
    <col min="9224" max="9472" width="9.125" style="159"/>
    <col min="9473" max="9473" width="8.125" style="159" customWidth="1"/>
    <col min="9474" max="9474" width="41" style="159" customWidth="1"/>
    <col min="9475" max="9479" width="32.875" style="159" customWidth="1"/>
    <col min="9480" max="9728" width="9.125" style="159"/>
    <col min="9729" max="9729" width="8.125" style="159" customWidth="1"/>
    <col min="9730" max="9730" width="41" style="159" customWidth="1"/>
    <col min="9731" max="9735" width="32.875" style="159" customWidth="1"/>
    <col min="9736" max="9984" width="9.125" style="159"/>
    <col min="9985" max="9985" width="8.125" style="159" customWidth="1"/>
    <col min="9986" max="9986" width="41" style="159" customWidth="1"/>
    <col min="9987" max="9991" width="32.875" style="159" customWidth="1"/>
    <col min="9992" max="10240" width="9.125" style="159"/>
    <col min="10241" max="10241" width="8.125" style="159" customWidth="1"/>
    <col min="10242" max="10242" width="41" style="159" customWidth="1"/>
    <col min="10243" max="10247" width="32.875" style="159" customWidth="1"/>
    <col min="10248" max="10496" width="9.125" style="159"/>
    <col min="10497" max="10497" width="8.125" style="159" customWidth="1"/>
    <col min="10498" max="10498" width="41" style="159" customWidth="1"/>
    <col min="10499" max="10503" width="32.875" style="159" customWidth="1"/>
    <col min="10504" max="10752" width="9.125" style="159"/>
    <col min="10753" max="10753" width="8.125" style="159" customWidth="1"/>
    <col min="10754" max="10754" width="41" style="159" customWidth="1"/>
    <col min="10755" max="10759" width="32.875" style="159" customWidth="1"/>
    <col min="10760" max="11008" width="9.125" style="159"/>
    <col min="11009" max="11009" width="8.125" style="159" customWidth="1"/>
    <col min="11010" max="11010" width="41" style="159" customWidth="1"/>
    <col min="11011" max="11015" width="32.875" style="159" customWidth="1"/>
    <col min="11016" max="11264" width="9.125" style="159"/>
    <col min="11265" max="11265" width="8.125" style="159" customWidth="1"/>
    <col min="11266" max="11266" width="41" style="159" customWidth="1"/>
    <col min="11267" max="11271" width="32.875" style="159" customWidth="1"/>
    <col min="11272" max="11520" width="9.125" style="159"/>
    <col min="11521" max="11521" width="8.125" style="159" customWidth="1"/>
    <col min="11522" max="11522" width="41" style="159" customWidth="1"/>
    <col min="11523" max="11527" width="32.875" style="159" customWidth="1"/>
    <col min="11528" max="11776" width="9.125" style="159"/>
    <col min="11777" max="11777" width="8.125" style="159" customWidth="1"/>
    <col min="11778" max="11778" width="41" style="159" customWidth="1"/>
    <col min="11779" max="11783" width="32.875" style="159" customWidth="1"/>
    <col min="11784" max="12032" width="9.125" style="159"/>
    <col min="12033" max="12033" width="8.125" style="159" customWidth="1"/>
    <col min="12034" max="12034" width="41" style="159" customWidth="1"/>
    <col min="12035" max="12039" width="32.875" style="159" customWidth="1"/>
    <col min="12040" max="12288" width="9.125" style="159"/>
    <col min="12289" max="12289" width="8.125" style="159" customWidth="1"/>
    <col min="12290" max="12290" width="41" style="159" customWidth="1"/>
    <col min="12291" max="12295" width="32.875" style="159" customWidth="1"/>
    <col min="12296" max="12544" width="9.125" style="159"/>
    <col min="12545" max="12545" width="8.125" style="159" customWidth="1"/>
    <col min="12546" max="12546" width="41" style="159" customWidth="1"/>
    <col min="12547" max="12551" width="32.875" style="159" customWidth="1"/>
    <col min="12552" max="12800" width="9.125" style="159"/>
    <col min="12801" max="12801" width="8.125" style="159" customWidth="1"/>
    <col min="12802" max="12802" width="41" style="159" customWidth="1"/>
    <col min="12803" max="12807" width="32.875" style="159" customWidth="1"/>
    <col min="12808" max="13056" width="9.125" style="159"/>
    <col min="13057" max="13057" width="8.125" style="159" customWidth="1"/>
    <col min="13058" max="13058" width="41" style="159" customWidth="1"/>
    <col min="13059" max="13063" width="32.875" style="159" customWidth="1"/>
    <col min="13064" max="13312" width="9.125" style="159"/>
    <col min="13313" max="13313" width="8.125" style="159" customWidth="1"/>
    <col min="13314" max="13314" width="41" style="159" customWidth="1"/>
    <col min="13315" max="13319" width="32.875" style="159" customWidth="1"/>
    <col min="13320" max="13568" width="9.125" style="159"/>
    <col min="13569" max="13569" width="8.125" style="159" customWidth="1"/>
    <col min="13570" max="13570" width="41" style="159" customWidth="1"/>
    <col min="13571" max="13575" width="32.875" style="159" customWidth="1"/>
    <col min="13576" max="13824" width="9.125" style="159"/>
    <col min="13825" max="13825" width="8.125" style="159" customWidth="1"/>
    <col min="13826" max="13826" width="41" style="159" customWidth="1"/>
    <col min="13827" max="13831" width="32.875" style="159" customWidth="1"/>
    <col min="13832" max="14080" width="9.125" style="159"/>
    <col min="14081" max="14081" width="8.125" style="159" customWidth="1"/>
    <col min="14082" max="14082" width="41" style="159" customWidth="1"/>
    <col min="14083" max="14087" width="32.875" style="159" customWidth="1"/>
    <col min="14088" max="14336" width="9.125" style="159"/>
    <col min="14337" max="14337" width="8.125" style="159" customWidth="1"/>
    <col min="14338" max="14338" width="41" style="159" customWidth="1"/>
    <col min="14339" max="14343" width="32.875" style="159" customWidth="1"/>
    <col min="14344" max="14592" width="9.125" style="159"/>
    <col min="14593" max="14593" width="8.125" style="159" customWidth="1"/>
    <col min="14594" max="14594" width="41" style="159" customWidth="1"/>
    <col min="14595" max="14599" width="32.875" style="159" customWidth="1"/>
    <col min="14600" max="14848" width="9.125" style="159"/>
    <col min="14849" max="14849" width="8.125" style="159" customWidth="1"/>
    <col min="14850" max="14850" width="41" style="159" customWidth="1"/>
    <col min="14851" max="14855" width="32.875" style="159" customWidth="1"/>
    <col min="14856" max="15104" width="9.125" style="159"/>
    <col min="15105" max="15105" width="8.125" style="159" customWidth="1"/>
    <col min="15106" max="15106" width="41" style="159" customWidth="1"/>
    <col min="15107" max="15111" width="32.875" style="159" customWidth="1"/>
    <col min="15112" max="15360" width="9.125" style="159"/>
    <col min="15361" max="15361" width="8.125" style="159" customWidth="1"/>
    <col min="15362" max="15362" width="41" style="159" customWidth="1"/>
    <col min="15363" max="15367" width="32.875" style="159" customWidth="1"/>
    <col min="15368" max="15616" width="9.125" style="159"/>
    <col min="15617" max="15617" width="8.125" style="159" customWidth="1"/>
    <col min="15618" max="15618" width="41" style="159" customWidth="1"/>
    <col min="15619" max="15623" width="32.875" style="159" customWidth="1"/>
    <col min="15624" max="15872" width="9.125" style="159"/>
    <col min="15873" max="15873" width="8.125" style="159" customWidth="1"/>
    <col min="15874" max="15874" width="41" style="159" customWidth="1"/>
    <col min="15875" max="15879" width="32.875" style="159" customWidth="1"/>
    <col min="15880" max="16128" width="9.125" style="159"/>
    <col min="16129" max="16129" width="8.125" style="159" customWidth="1"/>
    <col min="16130" max="16130" width="41" style="159" customWidth="1"/>
    <col min="16131" max="16135" width="32.875" style="159" customWidth="1"/>
    <col min="16136" max="16384" width="9.125" style="159"/>
  </cols>
  <sheetData>
    <row r="1" spans="1:7">
      <c r="A1" s="609" t="s">
        <v>1317</v>
      </c>
      <c r="B1" s="610"/>
      <c r="C1" s="610"/>
      <c r="D1" s="610"/>
      <c r="E1" s="610"/>
      <c r="F1" s="610"/>
      <c r="G1" s="610"/>
    </row>
    <row r="2" spans="1:7" ht="15">
      <c r="A2" s="160" t="s">
        <v>577</v>
      </c>
      <c r="B2" s="160" t="s">
        <v>154</v>
      </c>
      <c r="C2" s="160" t="s">
        <v>578</v>
      </c>
      <c r="D2" s="160" t="s">
        <v>579</v>
      </c>
      <c r="E2" s="160"/>
      <c r="F2" s="160"/>
      <c r="G2" s="160" t="s">
        <v>580</v>
      </c>
    </row>
    <row r="3" spans="1:7" ht="15">
      <c r="A3" s="160">
        <v>2</v>
      </c>
      <c r="B3" s="160">
        <v>3</v>
      </c>
      <c r="C3" s="160">
        <v>4</v>
      </c>
      <c r="D3" s="160">
        <v>5</v>
      </c>
      <c r="E3" s="160"/>
      <c r="F3" s="160"/>
      <c r="G3" s="160">
        <v>8</v>
      </c>
    </row>
    <row r="4" spans="1:7" ht="25.5">
      <c r="A4" s="161" t="s">
        <v>581</v>
      </c>
      <c r="B4" s="162" t="s">
        <v>1318</v>
      </c>
      <c r="C4" s="196">
        <v>0</v>
      </c>
      <c r="D4" s="196">
        <v>0</v>
      </c>
      <c r="E4" s="196">
        <v>0</v>
      </c>
      <c r="F4" s="196">
        <v>0</v>
      </c>
      <c r="G4" s="196">
        <v>0</v>
      </c>
    </row>
    <row r="5" spans="1:7" ht="25.5">
      <c r="A5" s="161" t="s">
        <v>583</v>
      </c>
      <c r="B5" s="162" t="s">
        <v>1319</v>
      </c>
      <c r="C5" s="196">
        <v>0</v>
      </c>
      <c r="D5" s="196">
        <v>0</v>
      </c>
      <c r="E5" s="196">
        <v>0</v>
      </c>
      <c r="F5" s="196">
        <v>0</v>
      </c>
      <c r="G5" s="196">
        <v>0</v>
      </c>
    </row>
    <row r="6" spans="1:7" ht="25.5">
      <c r="A6" s="161" t="s">
        <v>585</v>
      </c>
      <c r="B6" s="162" t="s">
        <v>1320</v>
      </c>
      <c r="C6" s="196">
        <v>0</v>
      </c>
      <c r="D6" s="196">
        <v>0</v>
      </c>
      <c r="E6" s="196">
        <v>0</v>
      </c>
      <c r="F6" s="196">
        <v>0</v>
      </c>
      <c r="G6" s="196">
        <v>0</v>
      </c>
    </row>
    <row r="7" spans="1:7" ht="25.5">
      <c r="A7" s="161" t="s">
        <v>587</v>
      </c>
      <c r="B7" s="162" t="s">
        <v>1321</v>
      </c>
      <c r="C7" s="196">
        <v>0</v>
      </c>
      <c r="D7" s="196">
        <v>0</v>
      </c>
      <c r="E7" s="196">
        <v>0</v>
      </c>
      <c r="F7" s="196">
        <v>0</v>
      </c>
      <c r="G7" s="196">
        <v>0</v>
      </c>
    </row>
    <row r="8" spans="1:7" ht="25.5">
      <c r="A8" s="161" t="s">
        <v>589</v>
      </c>
      <c r="B8" s="162" t="s">
        <v>1322</v>
      </c>
      <c r="C8" s="196">
        <v>0</v>
      </c>
      <c r="D8" s="196">
        <v>0</v>
      </c>
      <c r="E8" s="196">
        <v>0</v>
      </c>
      <c r="F8" s="196">
        <v>0</v>
      </c>
      <c r="G8" s="196">
        <v>0</v>
      </c>
    </row>
    <row r="9" spans="1:7">
      <c r="A9" s="161" t="s">
        <v>591</v>
      </c>
      <c r="B9" s="162" t="s">
        <v>1323</v>
      </c>
      <c r="C9" s="196">
        <v>0</v>
      </c>
      <c r="D9" s="196">
        <v>0</v>
      </c>
      <c r="E9" s="196">
        <v>0</v>
      </c>
      <c r="F9" s="196">
        <v>0</v>
      </c>
      <c r="G9" s="196">
        <v>0</v>
      </c>
    </row>
    <row r="10" spans="1:7">
      <c r="A10" s="161" t="s">
        <v>593</v>
      </c>
      <c r="B10" s="162" t="s">
        <v>1324</v>
      </c>
      <c r="C10" s="196">
        <v>0</v>
      </c>
      <c r="D10" s="196">
        <v>0</v>
      </c>
      <c r="E10" s="196">
        <v>0</v>
      </c>
      <c r="F10" s="196">
        <v>0</v>
      </c>
      <c r="G10" s="196">
        <v>0</v>
      </c>
    </row>
    <row r="11" spans="1:7" ht="25.5">
      <c r="A11" s="161" t="s">
        <v>595</v>
      </c>
      <c r="B11" s="162" t="s">
        <v>1325</v>
      </c>
      <c r="C11" s="196">
        <v>0</v>
      </c>
      <c r="D11" s="196">
        <v>0</v>
      </c>
      <c r="E11" s="196">
        <v>0</v>
      </c>
      <c r="F11" s="196">
        <v>0</v>
      </c>
      <c r="G11" s="196">
        <v>0</v>
      </c>
    </row>
    <row r="12" spans="1:7" ht="25.5">
      <c r="A12" s="161" t="s">
        <v>597</v>
      </c>
      <c r="B12" s="162" t="s">
        <v>1326</v>
      </c>
      <c r="C12" s="196">
        <v>0</v>
      </c>
      <c r="D12" s="196">
        <v>0</v>
      </c>
      <c r="E12" s="196">
        <v>0</v>
      </c>
      <c r="F12" s="196">
        <v>0</v>
      </c>
      <c r="G12" s="196">
        <v>0</v>
      </c>
    </row>
    <row r="13" spans="1:7" ht="25.5">
      <c r="A13" s="161" t="s">
        <v>396</v>
      </c>
      <c r="B13" s="162" t="s">
        <v>1327</v>
      </c>
      <c r="C13" s="196">
        <v>0</v>
      </c>
      <c r="D13" s="196">
        <v>0</v>
      </c>
      <c r="E13" s="196">
        <v>0</v>
      </c>
      <c r="F13" s="196">
        <v>0</v>
      </c>
      <c r="G13" s="196">
        <v>0</v>
      </c>
    </row>
    <row r="14" spans="1:7">
      <c r="A14" s="161" t="s">
        <v>397</v>
      </c>
      <c r="B14" s="162" t="s">
        <v>1328</v>
      </c>
      <c r="C14" s="196">
        <v>0</v>
      </c>
      <c r="D14" s="196">
        <v>0</v>
      </c>
      <c r="E14" s="196">
        <v>0</v>
      </c>
      <c r="F14" s="196">
        <v>0</v>
      </c>
      <c r="G14" s="196">
        <v>0</v>
      </c>
    </row>
    <row r="15" spans="1:7" ht="25.5">
      <c r="A15" s="161" t="s">
        <v>398</v>
      </c>
      <c r="B15" s="162" t="s">
        <v>1329</v>
      </c>
      <c r="C15" s="196">
        <v>17710093</v>
      </c>
      <c r="D15" s="196">
        <v>17710093</v>
      </c>
      <c r="E15" s="196">
        <v>17321444</v>
      </c>
      <c r="F15" s="196">
        <v>0</v>
      </c>
      <c r="G15" s="196">
        <v>17321444</v>
      </c>
    </row>
    <row r="16" spans="1:7" ht="25.5">
      <c r="A16" s="161" t="s">
        <v>399</v>
      </c>
      <c r="B16" s="162" t="s">
        <v>1330</v>
      </c>
      <c r="C16" s="196">
        <v>0</v>
      </c>
      <c r="D16" s="196">
        <v>0</v>
      </c>
      <c r="E16" s="196">
        <v>0</v>
      </c>
      <c r="F16" s="196">
        <v>0</v>
      </c>
      <c r="G16" s="196">
        <v>0</v>
      </c>
    </row>
    <row r="17" spans="1:7">
      <c r="A17" s="161" t="s">
        <v>400</v>
      </c>
      <c r="B17" s="162" t="s">
        <v>1331</v>
      </c>
      <c r="C17" s="196">
        <v>17710093</v>
      </c>
      <c r="D17" s="196">
        <v>17710093</v>
      </c>
      <c r="E17" s="196">
        <v>17321444</v>
      </c>
      <c r="F17" s="196">
        <v>0</v>
      </c>
      <c r="G17" s="196">
        <v>17321444</v>
      </c>
    </row>
    <row r="18" spans="1:7">
      <c r="A18" s="161" t="s">
        <v>401</v>
      </c>
      <c r="B18" s="162" t="s">
        <v>1332</v>
      </c>
      <c r="C18" s="196">
        <v>0</v>
      </c>
      <c r="D18" s="196">
        <v>0</v>
      </c>
      <c r="E18" s="196">
        <v>0</v>
      </c>
      <c r="F18" s="196">
        <v>0</v>
      </c>
      <c r="G18" s="196">
        <v>0</v>
      </c>
    </row>
    <row r="19" spans="1:7" ht="25.5">
      <c r="A19" s="161" t="s">
        <v>402</v>
      </c>
      <c r="B19" s="162" t="s">
        <v>1333</v>
      </c>
      <c r="C19" s="196">
        <v>0</v>
      </c>
      <c r="D19" s="196">
        <v>0</v>
      </c>
      <c r="E19" s="196">
        <v>0</v>
      </c>
      <c r="F19" s="196">
        <v>0</v>
      </c>
      <c r="G19" s="196">
        <v>0</v>
      </c>
    </row>
    <row r="20" spans="1:7">
      <c r="A20" s="161" t="s">
        <v>403</v>
      </c>
      <c r="B20" s="162" t="s">
        <v>1334</v>
      </c>
      <c r="C20" s="196">
        <v>147640000</v>
      </c>
      <c r="D20" s="196">
        <v>159316018</v>
      </c>
      <c r="E20" s="196">
        <v>79673529</v>
      </c>
      <c r="F20" s="196">
        <v>0</v>
      </c>
      <c r="G20" s="196">
        <v>79673529</v>
      </c>
    </row>
    <row r="21" spans="1:7">
      <c r="A21" s="161" t="s">
        <v>404</v>
      </c>
      <c r="B21" s="162" t="s">
        <v>1335</v>
      </c>
      <c r="C21" s="196">
        <v>0</v>
      </c>
      <c r="D21" s="196">
        <v>0</v>
      </c>
      <c r="E21" s="196">
        <v>0</v>
      </c>
      <c r="F21" s="196">
        <v>0</v>
      </c>
      <c r="G21" s="196">
        <v>0</v>
      </c>
    </row>
    <row r="22" spans="1:7" ht="25.5">
      <c r="A22" s="161" t="s">
        <v>405</v>
      </c>
      <c r="B22" s="162" t="s">
        <v>1336</v>
      </c>
      <c r="C22" s="196">
        <v>0</v>
      </c>
      <c r="D22" s="196">
        <v>0</v>
      </c>
      <c r="E22" s="196">
        <v>0</v>
      </c>
      <c r="F22" s="196">
        <v>0</v>
      </c>
      <c r="G22" s="196">
        <v>0</v>
      </c>
    </row>
    <row r="23" spans="1:7" ht="25.5">
      <c r="A23" s="161" t="s">
        <v>406</v>
      </c>
      <c r="B23" s="162" t="s">
        <v>1337</v>
      </c>
      <c r="C23" s="196">
        <v>0</v>
      </c>
      <c r="D23" s="196">
        <v>0</v>
      </c>
      <c r="E23" s="196">
        <v>0</v>
      </c>
      <c r="F23" s="196">
        <v>0</v>
      </c>
      <c r="G23" s="196">
        <v>0</v>
      </c>
    </row>
    <row r="24" spans="1:7">
      <c r="A24" s="161" t="s">
        <v>407</v>
      </c>
      <c r="B24" s="162" t="s">
        <v>1338</v>
      </c>
      <c r="C24" s="196">
        <v>0</v>
      </c>
      <c r="D24" s="196">
        <v>0</v>
      </c>
      <c r="E24" s="196">
        <v>0</v>
      </c>
      <c r="F24" s="196">
        <v>0</v>
      </c>
      <c r="G24" s="196">
        <v>0</v>
      </c>
    </row>
    <row r="25" spans="1:7">
      <c r="A25" s="161" t="s">
        <v>408</v>
      </c>
      <c r="B25" s="162" t="s">
        <v>1339</v>
      </c>
      <c r="C25" s="196">
        <v>0</v>
      </c>
      <c r="D25" s="196">
        <v>0</v>
      </c>
      <c r="E25" s="196">
        <v>0</v>
      </c>
      <c r="F25" s="196">
        <v>0</v>
      </c>
      <c r="G25" s="196">
        <v>0</v>
      </c>
    </row>
    <row r="26" spans="1:7" ht="25.5">
      <c r="A26" s="161" t="s">
        <v>409</v>
      </c>
      <c r="B26" s="162" t="s">
        <v>1340</v>
      </c>
      <c r="C26" s="196">
        <v>165350093</v>
      </c>
      <c r="D26" s="196">
        <v>177026111</v>
      </c>
      <c r="E26" s="196">
        <v>96994973</v>
      </c>
      <c r="F26" s="196">
        <v>0</v>
      </c>
      <c r="G26" s="196">
        <v>96994973</v>
      </c>
    </row>
    <row r="27" spans="1:7" ht="25.5">
      <c r="A27" s="161" t="s">
        <v>410</v>
      </c>
      <c r="B27" s="162" t="s">
        <v>1341</v>
      </c>
      <c r="C27" s="196">
        <v>0</v>
      </c>
      <c r="D27" s="196">
        <v>0</v>
      </c>
      <c r="E27" s="196">
        <v>0</v>
      </c>
      <c r="F27" s="196">
        <v>0</v>
      </c>
      <c r="G27" s="196">
        <v>0</v>
      </c>
    </row>
    <row r="28" spans="1:7" ht="25.5">
      <c r="A28" s="161" t="s">
        <v>411</v>
      </c>
      <c r="B28" s="162" t="s">
        <v>1342</v>
      </c>
      <c r="C28" s="196">
        <v>0</v>
      </c>
      <c r="D28" s="196">
        <v>0</v>
      </c>
      <c r="E28" s="196">
        <v>0</v>
      </c>
      <c r="F28" s="196">
        <v>0</v>
      </c>
      <c r="G28" s="196">
        <v>0</v>
      </c>
    </row>
    <row r="29" spans="1:7">
      <c r="A29" s="161" t="s">
        <v>412</v>
      </c>
      <c r="B29" s="162" t="s">
        <v>1343</v>
      </c>
      <c r="C29" s="196">
        <v>0</v>
      </c>
      <c r="D29" s="196">
        <v>0</v>
      </c>
      <c r="E29" s="196">
        <v>0</v>
      </c>
      <c r="F29" s="196">
        <v>0</v>
      </c>
      <c r="G29" s="196">
        <v>0</v>
      </c>
    </row>
    <row r="30" spans="1:7" ht="25.5">
      <c r="A30" s="161" t="s">
        <v>413</v>
      </c>
      <c r="B30" s="162" t="s">
        <v>1344</v>
      </c>
      <c r="C30" s="196">
        <v>0</v>
      </c>
      <c r="D30" s="196">
        <v>0</v>
      </c>
      <c r="E30" s="196">
        <v>0</v>
      </c>
      <c r="F30" s="196">
        <v>0</v>
      </c>
      <c r="G30" s="196">
        <v>0</v>
      </c>
    </row>
    <row r="31" spans="1:7" ht="25.5">
      <c r="A31" s="161" t="s">
        <v>414</v>
      </c>
      <c r="B31" s="162" t="s">
        <v>1345</v>
      </c>
      <c r="C31" s="196">
        <v>0</v>
      </c>
      <c r="D31" s="196">
        <v>0</v>
      </c>
      <c r="E31" s="196">
        <v>0</v>
      </c>
      <c r="F31" s="196">
        <v>0</v>
      </c>
      <c r="G31" s="196">
        <v>0</v>
      </c>
    </row>
    <row r="32" spans="1:7">
      <c r="A32" s="161" t="s">
        <v>415</v>
      </c>
      <c r="B32" s="162" t="s">
        <v>1346</v>
      </c>
      <c r="C32" s="196">
        <v>0</v>
      </c>
      <c r="D32" s="196">
        <v>0</v>
      </c>
      <c r="E32" s="196">
        <v>0</v>
      </c>
      <c r="F32" s="196">
        <v>0</v>
      </c>
      <c r="G32" s="196">
        <v>0</v>
      </c>
    </row>
    <row r="33" spans="1:7" ht="25.5">
      <c r="A33" s="161" t="s">
        <v>416</v>
      </c>
      <c r="B33" s="162" t="s">
        <v>1347</v>
      </c>
      <c r="C33" s="196">
        <v>0</v>
      </c>
      <c r="D33" s="196">
        <v>0</v>
      </c>
      <c r="E33" s="196">
        <v>0</v>
      </c>
      <c r="F33" s="196">
        <v>0</v>
      </c>
      <c r="G33" s="196">
        <v>0</v>
      </c>
    </row>
    <row r="34" spans="1:7">
      <c r="A34" s="161" t="s">
        <v>417</v>
      </c>
      <c r="B34" s="162" t="s">
        <v>1348</v>
      </c>
      <c r="C34" s="196">
        <v>0</v>
      </c>
      <c r="D34" s="196">
        <v>0</v>
      </c>
      <c r="E34" s="196">
        <v>0</v>
      </c>
      <c r="F34" s="196">
        <v>0</v>
      </c>
      <c r="G34" s="196">
        <v>0</v>
      </c>
    </row>
    <row r="35" spans="1:7">
      <c r="A35" s="164" t="s">
        <v>418</v>
      </c>
      <c r="B35" s="165" t="s">
        <v>1349</v>
      </c>
      <c r="C35" s="197">
        <v>165350093</v>
      </c>
      <c r="D35" s="197">
        <v>177026111</v>
      </c>
      <c r="E35" s="197">
        <v>96994973</v>
      </c>
      <c r="F35" s="197">
        <v>0</v>
      </c>
      <c r="G35" s="197">
        <v>96994973</v>
      </c>
    </row>
  </sheetData>
  <mergeCells count="1">
    <mergeCell ref="A1:G1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127"/>
  <sheetViews>
    <sheetView view="pageBreakPreview" topLeftCell="A76" zoomScaleNormal="120" zoomScaleSheetLayoutView="100" workbookViewId="0">
      <selection activeCell="D65" sqref="D65"/>
    </sheetView>
  </sheetViews>
  <sheetFormatPr defaultRowHeight="15.75"/>
  <cols>
    <col min="1" max="1" width="8.125" style="72" customWidth="1"/>
    <col min="2" max="2" width="78.5" style="72" customWidth="1"/>
    <col min="3" max="3" width="12.875" style="73" customWidth="1"/>
    <col min="4" max="6" width="15.125" style="73" customWidth="1"/>
    <col min="7" max="7" width="15.125" style="15" customWidth="1"/>
    <col min="8" max="259" width="9.125" style="15"/>
    <col min="260" max="260" width="8.125" style="15" customWidth="1"/>
    <col min="261" max="261" width="78.5" style="15" customWidth="1"/>
    <col min="262" max="262" width="18.5" style="15" customWidth="1"/>
    <col min="263" max="263" width="7.75" style="15" customWidth="1"/>
    <col min="264" max="515" width="9.125" style="15"/>
    <col min="516" max="516" width="8.125" style="15" customWidth="1"/>
    <col min="517" max="517" width="78.5" style="15" customWidth="1"/>
    <col min="518" max="518" width="18.5" style="15" customWidth="1"/>
    <col min="519" max="519" width="7.75" style="15" customWidth="1"/>
    <col min="520" max="771" width="9.125" style="15"/>
    <col min="772" max="772" width="8.125" style="15" customWidth="1"/>
    <col min="773" max="773" width="78.5" style="15" customWidth="1"/>
    <col min="774" max="774" width="18.5" style="15" customWidth="1"/>
    <col min="775" max="775" width="7.75" style="15" customWidth="1"/>
    <col min="776" max="1027" width="9.125" style="15"/>
    <col min="1028" max="1028" width="8.125" style="15" customWidth="1"/>
    <col min="1029" max="1029" width="78.5" style="15" customWidth="1"/>
    <col min="1030" max="1030" width="18.5" style="15" customWidth="1"/>
    <col min="1031" max="1031" width="7.75" style="15" customWidth="1"/>
    <col min="1032" max="1283" width="9.125" style="15"/>
    <col min="1284" max="1284" width="8.125" style="15" customWidth="1"/>
    <col min="1285" max="1285" width="78.5" style="15" customWidth="1"/>
    <col min="1286" max="1286" width="18.5" style="15" customWidth="1"/>
    <col min="1287" max="1287" width="7.75" style="15" customWidth="1"/>
    <col min="1288" max="1539" width="9.125" style="15"/>
    <col min="1540" max="1540" width="8.125" style="15" customWidth="1"/>
    <col min="1541" max="1541" width="78.5" style="15" customWidth="1"/>
    <col min="1542" max="1542" width="18.5" style="15" customWidth="1"/>
    <col min="1543" max="1543" width="7.75" style="15" customWidth="1"/>
    <col min="1544" max="1795" width="9.125" style="15"/>
    <col min="1796" max="1796" width="8.125" style="15" customWidth="1"/>
    <col min="1797" max="1797" width="78.5" style="15" customWidth="1"/>
    <col min="1798" max="1798" width="18.5" style="15" customWidth="1"/>
    <col min="1799" max="1799" width="7.75" style="15" customWidth="1"/>
    <col min="1800" max="2051" width="9.125" style="15"/>
    <col min="2052" max="2052" width="8.125" style="15" customWidth="1"/>
    <col min="2053" max="2053" width="78.5" style="15" customWidth="1"/>
    <col min="2054" max="2054" width="18.5" style="15" customWidth="1"/>
    <col min="2055" max="2055" width="7.75" style="15" customWidth="1"/>
    <col min="2056" max="2307" width="9.125" style="15"/>
    <col min="2308" max="2308" width="8.125" style="15" customWidth="1"/>
    <col min="2309" max="2309" width="78.5" style="15" customWidth="1"/>
    <col min="2310" max="2310" width="18.5" style="15" customWidth="1"/>
    <col min="2311" max="2311" width="7.75" style="15" customWidth="1"/>
    <col min="2312" max="2563" width="9.125" style="15"/>
    <col min="2564" max="2564" width="8.125" style="15" customWidth="1"/>
    <col min="2565" max="2565" width="78.5" style="15" customWidth="1"/>
    <col min="2566" max="2566" width="18.5" style="15" customWidth="1"/>
    <col min="2567" max="2567" width="7.75" style="15" customWidth="1"/>
    <col min="2568" max="2819" width="9.125" style="15"/>
    <col min="2820" max="2820" width="8.125" style="15" customWidth="1"/>
    <col min="2821" max="2821" width="78.5" style="15" customWidth="1"/>
    <col min="2822" max="2822" width="18.5" style="15" customWidth="1"/>
    <col min="2823" max="2823" width="7.75" style="15" customWidth="1"/>
    <col min="2824" max="3075" width="9.125" style="15"/>
    <col min="3076" max="3076" width="8.125" style="15" customWidth="1"/>
    <col min="3077" max="3077" width="78.5" style="15" customWidth="1"/>
    <col min="3078" max="3078" width="18.5" style="15" customWidth="1"/>
    <col min="3079" max="3079" width="7.75" style="15" customWidth="1"/>
    <col min="3080" max="3331" width="9.125" style="15"/>
    <col min="3332" max="3332" width="8.125" style="15" customWidth="1"/>
    <col min="3333" max="3333" width="78.5" style="15" customWidth="1"/>
    <col min="3334" max="3334" width="18.5" style="15" customWidth="1"/>
    <col min="3335" max="3335" width="7.75" style="15" customWidth="1"/>
    <col min="3336" max="3587" width="9.125" style="15"/>
    <col min="3588" max="3588" width="8.125" style="15" customWidth="1"/>
    <col min="3589" max="3589" width="78.5" style="15" customWidth="1"/>
    <col min="3590" max="3590" width="18.5" style="15" customWidth="1"/>
    <col min="3591" max="3591" width="7.75" style="15" customWidth="1"/>
    <col min="3592" max="3843" width="9.125" style="15"/>
    <col min="3844" max="3844" width="8.125" style="15" customWidth="1"/>
    <col min="3845" max="3845" width="78.5" style="15" customWidth="1"/>
    <col min="3846" max="3846" width="18.5" style="15" customWidth="1"/>
    <col min="3847" max="3847" width="7.75" style="15" customWidth="1"/>
    <col min="3848" max="4099" width="9.125" style="15"/>
    <col min="4100" max="4100" width="8.125" style="15" customWidth="1"/>
    <col min="4101" max="4101" width="78.5" style="15" customWidth="1"/>
    <col min="4102" max="4102" width="18.5" style="15" customWidth="1"/>
    <col min="4103" max="4103" width="7.75" style="15" customWidth="1"/>
    <col min="4104" max="4355" width="9.125" style="15"/>
    <col min="4356" max="4356" width="8.125" style="15" customWidth="1"/>
    <col min="4357" max="4357" width="78.5" style="15" customWidth="1"/>
    <col min="4358" max="4358" width="18.5" style="15" customWidth="1"/>
    <col min="4359" max="4359" width="7.75" style="15" customWidth="1"/>
    <col min="4360" max="4611" width="9.125" style="15"/>
    <col min="4612" max="4612" width="8.125" style="15" customWidth="1"/>
    <col min="4613" max="4613" width="78.5" style="15" customWidth="1"/>
    <col min="4614" max="4614" width="18.5" style="15" customWidth="1"/>
    <col min="4615" max="4615" width="7.75" style="15" customWidth="1"/>
    <col min="4616" max="4867" width="9.125" style="15"/>
    <col min="4868" max="4868" width="8.125" style="15" customWidth="1"/>
    <col min="4869" max="4869" width="78.5" style="15" customWidth="1"/>
    <col min="4870" max="4870" width="18.5" style="15" customWidth="1"/>
    <col min="4871" max="4871" width="7.75" style="15" customWidth="1"/>
    <col min="4872" max="5123" width="9.125" style="15"/>
    <col min="5124" max="5124" width="8.125" style="15" customWidth="1"/>
    <col min="5125" max="5125" width="78.5" style="15" customWidth="1"/>
    <col min="5126" max="5126" width="18.5" style="15" customWidth="1"/>
    <col min="5127" max="5127" width="7.75" style="15" customWidth="1"/>
    <col min="5128" max="5379" width="9.125" style="15"/>
    <col min="5380" max="5380" width="8.125" style="15" customWidth="1"/>
    <col min="5381" max="5381" width="78.5" style="15" customWidth="1"/>
    <col min="5382" max="5382" width="18.5" style="15" customWidth="1"/>
    <col min="5383" max="5383" width="7.75" style="15" customWidth="1"/>
    <col min="5384" max="5635" width="9.125" style="15"/>
    <col min="5636" max="5636" width="8.125" style="15" customWidth="1"/>
    <col min="5637" max="5637" width="78.5" style="15" customWidth="1"/>
    <col min="5638" max="5638" width="18.5" style="15" customWidth="1"/>
    <col min="5639" max="5639" width="7.75" style="15" customWidth="1"/>
    <col min="5640" max="5891" width="9.125" style="15"/>
    <col min="5892" max="5892" width="8.125" style="15" customWidth="1"/>
    <col min="5893" max="5893" width="78.5" style="15" customWidth="1"/>
    <col min="5894" max="5894" width="18.5" style="15" customWidth="1"/>
    <col min="5895" max="5895" width="7.75" style="15" customWidth="1"/>
    <col min="5896" max="6147" width="9.125" style="15"/>
    <col min="6148" max="6148" width="8.125" style="15" customWidth="1"/>
    <col min="6149" max="6149" width="78.5" style="15" customWidth="1"/>
    <col min="6150" max="6150" width="18.5" style="15" customWidth="1"/>
    <col min="6151" max="6151" width="7.75" style="15" customWidth="1"/>
    <col min="6152" max="6403" width="9.125" style="15"/>
    <col min="6404" max="6404" width="8.125" style="15" customWidth="1"/>
    <col min="6405" max="6405" width="78.5" style="15" customWidth="1"/>
    <col min="6406" max="6406" width="18.5" style="15" customWidth="1"/>
    <col min="6407" max="6407" width="7.75" style="15" customWidth="1"/>
    <col min="6408" max="6659" width="9.125" style="15"/>
    <col min="6660" max="6660" width="8.125" style="15" customWidth="1"/>
    <col min="6661" max="6661" width="78.5" style="15" customWidth="1"/>
    <col min="6662" max="6662" width="18.5" style="15" customWidth="1"/>
    <col min="6663" max="6663" width="7.75" style="15" customWidth="1"/>
    <col min="6664" max="6915" width="9.125" style="15"/>
    <col min="6916" max="6916" width="8.125" style="15" customWidth="1"/>
    <col min="6917" max="6917" width="78.5" style="15" customWidth="1"/>
    <col min="6918" max="6918" width="18.5" style="15" customWidth="1"/>
    <col min="6919" max="6919" width="7.75" style="15" customWidth="1"/>
    <col min="6920" max="7171" width="9.125" style="15"/>
    <col min="7172" max="7172" width="8.125" style="15" customWidth="1"/>
    <col min="7173" max="7173" width="78.5" style="15" customWidth="1"/>
    <col min="7174" max="7174" width="18.5" style="15" customWidth="1"/>
    <col min="7175" max="7175" width="7.75" style="15" customWidth="1"/>
    <col min="7176" max="7427" width="9.125" style="15"/>
    <col min="7428" max="7428" width="8.125" style="15" customWidth="1"/>
    <col min="7429" max="7429" width="78.5" style="15" customWidth="1"/>
    <col min="7430" max="7430" width="18.5" style="15" customWidth="1"/>
    <col min="7431" max="7431" width="7.75" style="15" customWidth="1"/>
    <col min="7432" max="7683" width="9.125" style="15"/>
    <col min="7684" max="7684" width="8.125" style="15" customWidth="1"/>
    <col min="7685" max="7685" width="78.5" style="15" customWidth="1"/>
    <col min="7686" max="7686" width="18.5" style="15" customWidth="1"/>
    <col min="7687" max="7687" width="7.75" style="15" customWidth="1"/>
    <col min="7688" max="7939" width="9.125" style="15"/>
    <col min="7940" max="7940" width="8.125" style="15" customWidth="1"/>
    <col min="7941" max="7941" width="78.5" style="15" customWidth="1"/>
    <col min="7942" max="7942" width="18.5" style="15" customWidth="1"/>
    <col min="7943" max="7943" width="7.75" style="15" customWidth="1"/>
    <col min="7944" max="8195" width="9.125" style="15"/>
    <col min="8196" max="8196" width="8.125" style="15" customWidth="1"/>
    <col min="8197" max="8197" width="78.5" style="15" customWidth="1"/>
    <col min="8198" max="8198" width="18.5" style="15" customWidth="1"/>
    <col min="8199" max="8199" width="7.75" style="15" customWidth="1"/>
    <col min="8200" max="8451" width="9.125" style="15"/>
    <col min="8452" max="8452" width="8.125" style="15" customWidth="1"/>
    <col min="8453" max="8453" width="78.5" style="15" customWidth="1"/>
    <col min="8454" max="8454" width="18.5" style="15" customWidth="1"/>
    <col min="8455" max="8455" width="7.75" style="15" customWidth="1"/>
    <col min="8456" max="8707" width="9.125" style="15"/>
    <col min="8708" max="8708" width="8.125" style="15" customWidth="1"/>
    <col min="8709" max="8709" width="78.5" style="15" customWidth="1"/>
    <col min="8710" max="8710" width="18.5" style="15" customWidth="1"/>
    <col min="8711" max="8711" width="7.75" style="15" customWidth="1"/>
    <col min="8712" max="8963" width="9.125" style="15"/>
    <col min="8964" max="8964" width="8.125" style="15" customWidth="1"/>
    <col min="8965" max="8965" width="78.5" style="15" customWidth="1"/>
    <col min="8966" max="8966" width="18.5" style="15" customWidth="1"/>
    <col min="8967" max="8967" width="7.75" style="15" customWidth="1"/>
    <col min="8968" max="9219" width="9.125" style="15"/>
    <col min="9220" max="9220" width="8.125" style="15" customWidth="1"/>
    <col min="9221" max="9221" width="78.5" style="15" customWidth="1"/>
    <col min="9222" max="9222" width="18.5" style="15" customWidth="1"/>
    <col min="9223" max="9223" width="7.75" style="15" customWidth="1"/>
    <col min="9224" max="9475" width="9.125" style="15"/>
    <col min="9476" max="9476" width="8.125" style="15" customWidth="1"/>
    <col min="9477" max="9477" width="78.5" style="15" customWidth="1"/>
    <col min="9478" max="9478" width="18.5" style="15" customWidth="1"/>
    <col min="9479" max="9479" width="7.75" style="15" customWidth="1"/>
    <col min="9480" max="9731" width="9.125" style="15"/>
    <col min="9732" max="9732" width="8.125" style="15" customWidth="1"/>
    <col min="9733" max="9733" width="78.5" style="15" customWidth="1"/>
    <col min="9734" max="9734" width="18.5" style="15" customWidth="1"/>
    <col min="9735" max="9735" width="7.75" style="15" customWidth="1"/>
    <col min="9736" max="9987" width="9.125" style="15"/>
    <col min="9988" max="9988" width="8.125" style="15" customWidth="1"/>
    <col min="9989" max="9989" width="78.5" style="15" customWidth="1"/>
    <col min="9990" max="9990" width="18.5" style="15" customWidth="1"/>
    <col min="9991" max="9991" width="7.75" style="15" customWidth="1"/>
    <col min="9992" max="10243" width="9.125" style="15"/>
    <col min="10244" max="10244" width="8.125" style="15" customWidth="1"/>
    <col min="10245" max="10245" width="78.5" style="15" customWidth="1"/>
    <col min="10246" max="10246" width="18.5" style="15" customWidth="1"/>
    <col min="10247" max="10247" width="7.75" style="15" customWidth="1"/>
    <col min="10248" max="10499" width="9.125" style="15"/>
    <col min="10500" max="10500" width="8.125" style="15" customWidth="1"/>
    <col min="10501" max="10501" width="78.5" style="15" customWidth="1"/>
    <col min="10502" max="10502" width="18.5" style="15" customWidth="1"/>
    <col min="10503" max="10503" width="7.75" style="15" customWidth="1"/>
    <col min="10504" max="10755" width="9.125" style="15"/>
    <col min="10756" max="10756" width="8.125" style="15" customWidth="1"/>
    <col min="10757" max="10757" width="78.5" style="15" customWidth="1"/>
    <col min="10758" max="10758" width="18.5" style="15" customWidth="1"/>
    <col min="10759" max="10759" width="7.75" style="15" customWidth="1"/>
    <col min="10760" max="11011" width="9.125" style="15"/>
    <col min="11012" max="11012" width="8.125" style="15" customWidth="1"/>
    <col min="11013" max="11013" width="78.5" style="15" customWidth="1"/>
    <col min="11014" max="11014" width="18.5" style="15" customWidth="1"/>
    <col min="11015" max="11015" width="7.75" style="15" customWidth="1"/>
    <col min="11016" max="11267" width="9.125" style="15"/>
    <col min="11268" max="11268" width="8.125" style="15" customWidth="1"/>
    <col min="11269" max="11269" width="78.5" style="15" customWidth="1"/>
    <col min="11270" max="11270" width="18.5" style="15" customWidth="1"/>
    <col min="11271" max="11271" width="7.75" style="15" customWidth="1"/>
    <col min="11272" max="11523" width="9.125" style="15"/>
    <col min="11524" max="11524" width="8.125" style="15" customWidth="1"/>
    <col min="11525" max="11525" width="78.5" style="15" customWidth="1"/>
    <col min="11526" max="11526" width="18.5" style="15" customWidth="1"/>
    <col min="11527" max="11527" width="7.75" style="15" customWidth="1"/>
    <col min="11528" max="11779" width="9.125" style="15"/>
    <col min="11780" max="11780" width="8.125" style="15" customWidth="1"/>
    <col min="11781" max="11781" width="78.5" style="15" customWidth="1"/>
    <col min="11782" max="11782" width="18.5" style="15" customWidth="1"/>
    <col min="11783" max="11783" width="7.75" style="15" customWidth="1"/>
    <col min="11784" max="12035" width="9.125" style="15"/>
    <col min="12036" max="12036" width="8.125" style="15" customWidth="1"/>
    <col min="12037" max="12037" width="78.5" style="15" customWidth="1"/>
    <col min="12038" max="12038" width="18.5" style="15" customWidth="1"/>
    <col min="12039" max="12039" width="7.75" style="15" customWidth="1"/>
    <col min="12040" max="12291" width="9.125" style="15"/>
    <col min="12292" max="12292" width="8.125" style="15" customWidth="1"/>
    <col min="12293" max="12293" width="78.5" style="15" customWidth="1"/>
    <col min="12294" max="12294" width="18.5" style="15" customWidth="1"/>
    <col min="12295" max="12295" width="7.75" style="15" customWidth="1"/>
    <col min="12296" max="12547" width="9.125" style="15"/>
    <col min="12548" max="12548" width="8.125" style="15" customWidth="1"/>
    <col min="12549" max="12549" width="78.5" style="15" customWidth="1"/>
    <col min="12550" max="12550" width="18.5" style="15" customWidth="1"/>
    <col min="12551" max="12551" width="7.75" style="15" customWidth="1"/>
    <col min="12552" max="12803" width="9.125" style="15"/>
    <col min="12804" max="12804" width="8.125" style="15" customWidth="1"/>
    <col min="12805" max="12805" width="78.5" style="15" customWidth="1"/>
    <col min="12806" max="12806" width="18.5" style="15" customWidth="1"/>
    <col min="12807" max="12807" width="7.75" style="15" customWidth="1"/>
    <col min="12808" max="13059" width="9.125" style="15"/>
    <col min="13060" max="13060" width="8.125" style="15" customWidth="1"/>
    <col min="13061" max="13061" width="78.5" style="15" customWidth="1"/>
    <col min="13062" max="13062" width="18.5" style="15" customWidth="1"/>
    <col min="13063" max="13063" width="7.75" style="15" customWidth="1"/>
    <col min="13064" max="13315" width="9.125" style="15"/>
    <col min="13316" max="13316" width="8.125" style="15" customWidth="1"/>
    <col min="13317" max="13317" width="78.5" style="15" customWidth="1"/>
    <col min="13318" max="13318" width="18.5" style="15" customWidth="1"/>
    <col min="13319" max="13319" width="7.75" style="15" customWidth="1"/>
    <col min="13320" max="13571" width="9.125" style="15"/>
    <col min="13572" max="13572" width="8.125" style="15" customWidth="1"/>
    <col min="13573" max="13573" width="78.5" style="15" customWidth="1"/>
    <col min="13574" max="13574" width="18.5" style="15" customWidth="1"/>
    <col min="13575" max="13575" width="7.75" style="15" customWidth="1"/>
    <col min="13576" max="13827" width="9.125" style="15"/>
    <col min="13828" max="13828" width="8.125" style="15" customWidth="1"/>
    <col min="13829" max="13829" width="78.5" style="15" customWidth="1"/>
    <col min="13830" max="13830" width="18.5" style="15" customWidth="1"/>
    <col min="13831" max="13831" width="7.75" style="15" customWidth="1"/>
    <col min="13832" max="14083" width="9.125" style="15"/>
    <col min="14084" max="14084" width="8.125" style="15" customWidth="1"/>
    <col min="14085" max="14085" width="78.5" style="15" customWidth="1"/>
    <col min="14086" max="14086" width="18.5" style="15" customWidth="1"/>
    <col min="14087" max="14087" width="7.75" style="15" customWidth="1"/>
    <col min="14088" max="14339" width="9.125" style="15"/>
    <col min="14340" max="14340" width="8.125" style="15" customWidth="1"/>
    <col min="14341" max="14341" width="78.5" style="15" customWidth="1"/>
    <col min="14342" max="14342" width="18.5" style="15" customWidth="1"/>
    <col min="14343" max="14343" width="7.75" style="15" customWidth="1"/>
    <col min="14344" max="14595" width="9.125" style="15"/>
    <col min="14596" max="14596" width="8.125" style="15" customWidth="1"/>
    <col min="14597" max="14597" width="78.5" style="15" customWidth="1"/>
    <col min="14598" max="14598" width="18.5" style="15" customWidth="1"/>
    <col min="14599" max="14599" width="7.75" style="15" customWidth="1"/>
    <col min="14600" max="14851" width="9.125" style="15"/>
    <col min="14852" max="14852" width="8.125" style="15" customWidth="1"/>
    <col min="14853" max="14853" width="78.5" style="15" customWidth="1"/>
    <col min="14854" max="14854" width="18.5" style="15" customWidth="1"/>
    <col min="14855" max="14855" width="7.75" style="15" customWidth="1"/>
    <col min="14856" max="15107" width="9.125" style="15"/>
    <col min="15108" max="15108" width="8.125" style="15" customWidth="1"/>
    <col min="15109" max="15109" width="78.5" style="15" customWidth="1"/>
    <col min="15110" max="15110" width="18.5" style="15" customWidth="1"/>
    <col min="15111" max="15111" width="7.75" style="15" customWidth="1"/>
    <col min="15112" max="15363" width="9.125" style="15"/>
    <col min="15364" max="15364" width="8.125" style="15" customWidth="1"/>
    <col min="15365" max="15365" width="78.5" style="15" customWidth="1"/>
    <col min="15366" max="15366" width="18.5" style="15" customWidth="1"/>
    <col min="15367" max="15367" width="7.75" style="15" customWidth="1"/>
    <col min="15368" max="15619" width="9.125" style="15"/>
    <col min="15620" max="15620" width="8.125" style="15" customWidth="1"/>
    <col min="15621" max="15621" width="78.5" style="15" customWidth="1"/>
    <col min="15622" max="15622" width="18.5" style="15" customWidth="1"/>
    <col min="15623" max="15623" width="7.75" style="15" customWidth="1"/>
    <col min="15624" max="15875" width="9.125" style="15"/>
    <col min="15876" max="15876" width="8.125" style="15" customWidth="1"/>
    <col min="15877" max="15877" width="78.5" style="15" customWidth="1"/>
    <col min="15878" max="15878" width="18.5" style="15" customWidth="1"/>
    <col min="15879" max="15879" width="7.75" style="15" customWidth="1"/>
    <col min="15880" max="16131" width="9.125" style="15"/>
    <col min="16132" max="16132" width="8.125" style="15" customWidth="1"/>
    <col min="16133" max="16133" width="78.5" style="15" customWidth="1"/>
    <col min="16134" max="16134" width="18.5" style="15" customWidth="1"/>
    <col min="16135" max="16135" width="7.75" style="15" customWidth="1"/>
    <col min="16136" max="16384" width="9.125" style="15"/>
  </cols>
  <sheetData>
    <row r="1" spans="1:6" ht="15.95" customHeight="1">
      <c r="A1" s="530" t="s">
        <v>0</v>
      </c>
      <c r="B1" s="530"/>
      <c r="C1" s="530"/>
      <c r="D1" s="194"/>
      <c r="E1" s="194"/>
      <c r="F1" s="194"/>
    </row>
    <row r="2" spans="1:6" ht="15.95" customHeight="1" thickBot="1">
      <c r="A2" s="529" t="s">
        <v>1</v>
      </c>
      <c r="B2" s="529"/>
      <c r="C2" s="16"/>
      <c r="D2" s="199"/>
      <c r="E2" s="16"/>
      <c r="F2" s="199" t="s">
        <v>553</v>
      </c>
    </row>
    <row r="3" spans="1:6" ht="38.1" customHeight="1" thickBot="1">
      <c r="A3" s="17" t="s">
        <v>2</v>
      </c>
      <c r="B3" s="18" t="s">
        <v>3</v>
      </c>
      <c r="C3" s="19" t="s">
        <v>554</v>
      </c>
      <c r="D3" s="19" t="s">
        <v>579</v>
      </c>
      <c r="E3" s="19" t="s">
        <v>580</v>
      </c>
      <c r="F3" s="19" t="s">
        <v>1350</v>
      </c>
    </row>
    <row r="4" spans="1:6" s="23" customFormat="1" ht="12" customHeight="1" thickBot="1">
      <c r="A4" s="20">
        <v>1</v>
      </c>
      <c r="B4" s="21">
        <v>2</v>
      </c>
      <c r="C4" s="22">
        <v>3</v>
      </c>
      <c r="D4" s="22">
        <v>3</v>
      </c>
      <c r="E4" s="22">
        <v>3</v>
      </c>
      <c r="F4" s="22">
        <v>3</v>
      </c>
    </row>
    <row r="5" spans="1:6" s="26" customFormat="1" ht="12" customHeight="1" thickBot="1">
      <c r="A5" s="24" t="s">
        <v>4</v>
      </c>
      <c r="B5" s="25" t="s">
        <v>1351</v>
      </c>
      <c r="C5" s="11"/>
      <c r="D5" s="11"/>
      <c r="E5" s="11"/>
      <c r="F5" s="171"/>
    </row>
    <row r="6" spans="1:6" s="26" customFormat="1" ht="12" customHeight="1" thickBot="1">
      <c r="A6" s="24" t="s">
        <v>14</v>
      </c>
      <c r="B6" s="35" t="s">
        <v>15</v>
      </c>
      <c r="C6" s="11">
        <f>+C7+C8+C9+C10+C11</f>
        <v>93895976</v>
      </c>
      <c r="D6" s="11">
        <f t="shared" ref="D6:E6" si="0">+D7+D8+D9+D10+D11</f>
        <v>164413067</v>
      </c>
      <c r="E6" s="11">
        <f t="shared" si="0"/>
        <v>166608841</v>
      </c>
      <c r="F6" s="171">
        <f t="shared" ref="F6:F65" si="1">E6/D6*100</f>
        <v>101.33552280245462</v>
      </c>
    </row>
    <row r="7" spans="1:6" s="26" customFormat="1" ht="12" customHeight="1">
      <c r="A7" s="27" t="s">
        <v>16</v>
      </c>
      <c r="B7" s="28" t="s">
        <v>17</v>
      </c>
      <c r="C7" s="29">
        <f>'1.2.sz.mell.'!C7+'1.3.sz.mell.'!C7+'1.4.sz.mell.'!C7</f>
        <v>0</v>
      </c>
      <c r="D7" s="29">
        <f>'1.2.sz.mell.'!D7+'1.3.sz.mell.'!D7+'1.4.sz.mell.'!D7</f>
        <v>0</v>
      </c>
      <c r="E7" s="29">
        <f>'1.2.sz.mell.'!E7+'1.3.sz.mell.'!E7+'1.4.sz.mell.'!E7</f>
        <v>0</v>
      </c>
      <c r="F7" s="172"/>
    </row>
    <row r="8" spans="1:6" s="26" customFormat="1" ht="12" customHeight="1">
      <c r="A8" s="30" t="s">
        <v>18</v>
      </c>
      <c r="B8" s="31" t="s">
        <v>19</v>
      </c>
      <c r="C8" s="32">
        <f>'1.2.sz.mell.'!C8+'1.3.sz.mell.'!C8+'1.4.sz.mell.'!C8</f>
        <v>0</v>
      </c>
      <c r="D8" s="32">
        <f>'1.2.sz.mell.'!D8+'1.3.sz.mell.'!D8+'1.4.sz.mell.'!D8</f>
        <v>0</v>
      </c>
      <c r="E8" s="32">
        <f>'1.2.sz.mell.'!E8+'1.3.sz.mell.'!E8+'1.4.sz.mell.'!E8</f>
        <v>0</v>
      </c>
      <c r="F8" s="173"/>
    </row>
    <row r="9" spans="1:6" s="26" customFormat="1" ht="12" customHeight="1">
      <c r="A9" s="30" t="s">
        <v>20</v>
      </c>
      <c r="B9" s="31" t="s">
        <v>21</v>
      </c>
      <c r="C9" s="32">
        <f>'1.2.sz.mell.'!C9+'1.3.sz.mell.'!C9+'1.4.sz.mell.'!C9</f>
        <v>0</v>
      </c>
      <c r="D9" s="32">
        <f>'1.2.sz.mell.'!D9+'1.3.sz.mell.'!D9+'1.4.sz.mell.'!D9</f>
        <v>0</v>
      </c>
      <c r="E9" s="32">
        <f>'1.2.sz.mell.'!E9+'1.3.sz.mell.'!E9+'1.4.sz.mell.'!E9</f>
        <v>0</v>
      </c>
      <c r="F9" s="173"/>
    </row>
    <row r="10" spans="1:6" s="26" customFormat="1" ht="12" customHeight="1">
      <c r="A10" s="30" t="s">
        <v>22</v>
      </c>
      <c r="B10" s="31" t="s">
        <v>23</v>
      </c>
      <c r="C10" s="32">
        <f>'1.2.sz.mell.'!C10+'1.3.sz.mell.'!C10+'1.4.sz.mell.'!C10</f>
        <v>0</v>
      </c>
      <c r="D10" s="32">
        <f>'1.2.sz.mell.'!D10+'1.3.sz.mell.'!D10+'1.4.sz.mell.'!D10</f>
        <v>0</v>
      </c>
      <c r="E10" s="32">
        <f>'1.2.sz.mell.'!E10+'1.3.sz.mell.'!E10+'1.4.sz.mell.'!E10</f>
        <v>0</v>
      </c>
      <c r="F10" s="173"/>
    </row>
    <row r="11" spans="1:6" s="26" customFormat="1" ht="12" customHeight="1">
      <c r="A11" s="30" t="s">
        <v>24</v>
      </c>
      <c r="B11" s="31" t="s">
        <v>25</v>
      </c>
      <c r="C11" s="32">
        <f>'1.2.sz.mell.'!C11+'1.3.sz.mell.'!C11+'1.4.sz.mell.'!C11</f>
        <v>93895976</v>
      </c>
      <c r="D11" s="32">
        <f>'1.2.sz.mell.'!D11+'1.3.sz.mell.'!D11+'1.4.sz.mell.'!D11</f>
        <v>164413067</v>
      </c>
      <c r="E11" s="32">
        <f>'1.2.sz.mell.'!E11+'1.3.sz.mell.'!E11+'1.4.sz.mell.'!E11</f>
        <v>166608841</v>
      </c>
      <c r="F11" s="173"/>
    </row>
    <row r="12" spans="1:6" s="26" customFormat="1" ht="12" customHeight="1" thickBot="1">
      <c r="A12" s="33" t="s">
        <v>1352</v>
      </c>
      <c r="B12" s="34" t="s">
        <v>1353</v>
      </c>
      <c r="C12" s="36">
        <f>'1.2.sz.mell.'!C12+'1.3.sz.mell.'!C12+'1.4.sz.mell.'!C12</f>
        <v>0</v>
      </c>
      <c r="D12" s="36">
        <f>'1.2.sz.mell.'!D12+'1.3.sz.mell.'!D12+'1.4.sz.mell.'!D12</f>
        <v>0</v>
      </c>
      <c r="E12" s="36">
        <f>'1.2.sz.mell.'!E12+'1.3.sz.mell.'!E12+'1.4.sz.mell.'!E12</f>
        <v>0</v>
      </c>
      <c r="F12" s="176"/>
    </row>
    <row r="13" spans="1:6" s="26" customFormat="1" ht="12" customHeight="1" thickBot="1">
      <c r="A13" s="24" t="s">
        <v>26</v>
      </c>
      <c r="B13" s="25" t="s">
        <v>27</v>
      </c>
      <c r="C13" s="11">
        <f>+C14+C15+C16+C17+C18</f>
        <v>0</v>
      </c>
      <c r="D13" s="11">
        <f t="shared" ref="D13:E13" si="2">+D14+D15+D16+D17+D18</f>
        <v>0</v>
      </c>
      <c r="E13" s="11">
        <f t="shared" si="2"/>
        <v>0</v>
      </c>
      <c r="F13" s="171"/>
    </row>
    <row r="14" spans="1:6" s="26" customFormat="1" ht="12" customHeight="1">
      <c r="A14" s="27" t="s">
        <v>28</v>
      </c>
      <c r="B14" s="28" t="s">
        <v>29</v>
      </c>
      <c r="C14" s="29">
        <f>'1.2.sz.mell.'!C14+'1.3.sz.mell.'!C14+'1.4.sz.mell.'!C14</f>
        <v>0</v>
      </c>
      <c r="D14" s="29">
        <f>'1.2.sz.mell.'!D14+'1.3.sz.mell.'!D14+'1.4.sz.mell.'!D14</f>
        <v>0</v>
      </c>
      <c r="E14" s="29">
        <f>'1.2.sz.mell.'!E14+'1.3.sz.mell.'!E14+'1.4.sz.mell.'!E14</f>
        <v>0</v>
      </c>
      <c r="F14" s="172"/>
    </row>
    <row r="15" spans="1:6" s="26" customFormat="1" ht="12" customHeight="1">
      <c r="A15" s="30" t="s">
        <v>30</v>
      </c>
      <c r="B15" s="31" t="s">
        <v>31</v>
      </c>
      <c r="C15" s="32">
        <f>'1.2.sz.mell.'!C15+'1.3.sz.mell.'!C15+'1.4.sz.mell.'!C15</f>
        <v>0</v>
      </c>
      <c r="D15" s="32">
        <f>'1.2.sz.mell.'!D15+'1.3.sz.mell.'!D15+'1.4.sz.mell.'!D15</f>
        <v>0</v>
      </c>
      <c r="E15" s="32">
        <f>'1.2.sz.mell.'!E15+'1.3.sz.mell.'!E15+'1.4.sz.mell.'!E15</f>
        <v>0</v>
      </c>
      <c r="F15" s="173"/>
    </row>
    <row r="16" spans="1:6" s="26" customFormat="1" ht="12" customHeight="1">
      <c r="A16" s="30" t="s">
        <v>32</v>
      </c>
      <c r="B16" s="31" t="s">
        <v>33</v>
      </c>
      <c r="C16" s="32">
        <f>'1.2.sz.mell.'!C16+'1.3.sz.mell.'!C16+'1.4.sz.mell.'!C16</f>
        <v>0</v>
      </c>
      <c r="D16" s="32">
        <f>'1.2.sz.mell.'!D16+'1.3.sz.mell.'!D16+'1.4.sz.mell.'!D16</f>
        <v>0</v>
      </c>
      <c r="E16" s="32">
        <f>'1.2.sz.mell.'!E16+'1.3.sz.mell.'!E16+'1.4.sz.mell.'!E16</f>
        <v>0</v>
      </c>
      <c r="F16" s="173"/>
    </row>
    <row r="17" spans="1:6" s="26" customFormat="1" ht="12" customHeight="1">
      <c r="A17" s="30" t="s">
        <v>34</v>
      </c>
      <c r="B17" s="31" t="s">
        <v>35</v>
      </c>
      <c r="C17" s="32">
        <f>'1.2.sz.mell.'!C17+'1.3.sz.mell.'!C17+'1.4.sz.mell.'!C17</f>
        <v>0</v>
      </c>
      <c r="D17" s="32">
        <f>'1.2.sz.mell.'!D17+'1.3.sz.mell.'!D17+'1.4.sz.mell.'!D17</f>
        <v>0</v>
      </c>
      <c r="E17" s="32">
        <f>'1.2.sz.mell.'!E17+'1.3.sz.mell.'!E17+'1.4.sz.mell.'!E17</f>
        <v>0</v>
      </c>
      <c r="F17" s="173"/>
    </row>
    <row r="18" spans="1:6" s="26" customFormat="1" ht="12" customHeight="1">
      <c r="A18" s="30" t="s">
        <v>36</v>
      </c>
      <c r="B18" s="31" t="s">
        <v>37</v>
      </c>
      <c r="C18" s="32">
        <f>'1.2.sz.mell.'!C18+'1.3.sz.mell.'!C18+'1.4.sz.mell.'!C18</f>
        <v>0</v>
      </c>
      <c r="D18" s="32">
        <f>'1.2.sz.mell.'!D18+'1.3.sz.mell.'!D18+'1.4.sz.mell.'!D18</f>
        <v>0</v>
      </c>
      <c r="E18" s="32">
        <f>'1.2.sz.mell.'!E18+'1.3.sz.mell.'!E18+'1.4.sz.mell.'!E18</f>
        <v>0</v>
      </c>
      <c r="F18" s="173"/>
    </row>
    <row r="19" spans="1:6" s="26" customFormat="1" ht="12" customHeight="1" thickBot="1">
      <c r="A19" s="33" t="s">
        <v>1354</v>
      </c>
      <c r="B19" s="34" t="s">
        <v>1355</v>
      </c>
      <c r="C19" s="36">
        <f>'1.2.sz.mell.'!C19+'1.3.sz.mell.'!C19+'1.4.sz.mell.'!C19</f>
        <v>0</v>
      </c>
      <c r="D19" s="36">
        <f>'1.2.sz.mell.'!D19+'1.3.sz.mell.'!D19+'1.4.sz.mell.'!D19</f>
        <v>0</v>
      </c>
      <c r="E19" s="36">
        <f>'1.2.sz.mell.'!E19+'1.3.sz.mell.'!E19+'1.4.sz.mell.'!E19</f>
        <v>0</v>
      </c>
      <c r="F19" s="176"/>
    </row>
    <row r="20" spans="1:6" s="26" customFormat="1" ht="12" customHeight="1" thickBot="1">
      <c r="A20" s="24" t="s">
        <v>38</v>
      </c>
      <c r="B20" s="25" t="s">
        <v>159</v>
      </c>
      <c r="C20" s="14">
        <f>+C21+C24+C25+C26</f>
        <v>0</v>
      </c>
      <c r="D20" s="14">
        <f t="shared" ref="D20:E20" si="3">+D21+D24+D25+D26</f>
        <v>0</v>
      </c>
      <c r="E20" s="14">
        <f t="shared" si="3"/>
        <v>0</v>
      </c>
      <c r="F20" s="174"/>
    </row>
    <row r="21" spans="1:6" s="26" customFormat="1" ht="12" hidden="1" customHeight="1">
      <c r="A21" s="27" t="s">
        <v>1356</v>
      </c>
      <c r="B21" s="28" t="s">
        <v>1357</v>
      </c>
      <c r="C21" s="37">
        <f>'1.2.sz.mell.'!C21+'1.3.sz.mell.'!C21+'1.4.sz.mell.'!C21</f>
        <v>0</v>
      </c>
      <c r="D21" s="37">
        <f>'1.2.sz.mell.'!D21+'1.3.sz.mell.'!D21+'1.4.sz.mell.'!D21</f>
        <v>0</v>
      </c>
      <c r="E21" s="37">
        <f>'1.2.sz.mell.'!E21+'1.3.sz.mell.'!E21+'1.4.sz.mell.'!E21</f>
        <v>0</v>
      </c>
      <c r="F21" s="175" t="e">
        <f t="shared" si="1"/>
        <v>#DIV/0!</v>
      </c>
    </row>
    <row r="22" spans="1:6" s="26" customFormat="1" ht="12" hidden="1" customHeight="1">
      <c r="A22" s="30" t="s">
        <v>1358</v>
      </c>
      <c r="B22" s="31" t="s">
        <v>1359</v>
      </c>
      <c r="C22" s="32">
        <f>'1.2.sz.mell.'!C22+'1.3.sz.mell.'!C22+'1.4.sz.mell.'!C22</f>
        <v>0</v>
      </c>
      <c r="D22" s="32">
        <f>'1.2.sz.mell.'!D22+'1.3.sz.mell.'!D22+'1.4.sz.mell.'!D22</f>
        <v>0</v>
      </c>
      <c r="E22" s="32">
        <f>'1.2.sz.mell.'!E22+'1.3.sz.mell.'!E22+'1.4.sz.mell.'!E22</f>
        <v>0</v>
      </c>
      <c r="F22" s="173" t="e">
        <f t="shared" si="1"/>
        <v>#DIV/0!</v>
      </c>
    </row>
    <row r="23" spans="1:6" s="26" customFormat="1" ht="12" hidden="1" customHeight="1">
      <c r="A23" s="30" t="s">
        <v>1360</v>
      </c>
      <c r="B23" s="31" t="s">
        <v>1361</v>
      </c>
      <c r="C23" s="32">
        <f>'1.2.sz.mell.'!C23+'1.3.sz.mell.'!C23+'1.4.sz.mell.'!C23</f>
        <v>0</v>
      </c>
      <c r="D23" s="32">
        <f>'1.2.sz.mell.'!D23+'1.3.sz.mell.'!D23+'1.4.sz.mell.'!D23</f>
        <v>0</v>
      </c>
      <c r="E23" s="32">
        <f>'1.2.sz.mell.'!E23+'1.3.sz.mell.'!E23+'1.4.sz.mell.'!E23</f>
        <v>0</v>
      </c>
      <c r="F23" s="173" t="e">
        <f t="shared" si="1"/>
        <v>#DIV/0!</v>
      </c>
    </row>
    <row r="24" spans="1:6" s="26" customFormat="1" ht="12" hidden="1" customHeight="1">
      <c r="A24" s="30" t="s">
        <v>1362</v>
      </c>
      <c r="B24" s="31" t="s">
        <v>1363</v>
      </c>
      <c r="C24" s="32">
        <f>'1.2.sz.mell.'!C24+'1.3.sz.mell.'!C24+'1.4.sz.mell.'!C24</f>
        <v>0</v>
      </c>
      <c r="D24" s="32">
        <f>'1.2.sz.mell.'!D24+'1.3.sz.mell.'!D24+'1.4.sz.mell.'!D24</f>
        <v>0</v>
      </c>
      <c r="E24" s="32">
        <f>'1.2.sz.mell.'!E24+'1.3.sz.mell.'!E24+'1.4.sz.mell.'!E24</f>
        <v>0</v>
      </c>
      <c r="F24" s="173" t="e">
        <f t="shared" si="1"/>
        <v>#DIV/0!</v>
      </c>
    </row>
    <row r="25" spans="1:6" s="26" customFormat="1" ht="12" hidden="1" customHeight="1">
      <c r="A25" s="30" t="s">
        <v>1364</v>
      </c>
      <c r="B25" s="31" t="s">
        <v>1365</v>
      </c>
      <c r="C25" s="32">
        <f>'1.2.sz.mell.'!C25+'1.3.sz.mell.'!C25+'1.4.sz.mell.'!C25</f>
        <v>0</v>
      </c>
      <c r="D25" s="32">
        <f>'1.2.sz.mell.'!D25+'1.3.sz.mell.'!D25+'1.4.sz.mell.'!D25</f>
        <v>0</v>
      </c>
      <c r="E25" s="32">
        <f>'1.2.sz.mell.'!E25+'1.3.sz.mell.'!E25+'1.4.sz.mell.'!E25</f>
        <v>0</v>
      </c>
      <c r="F25" s="173" t="e">
        <f t="shared" si="1"/>
        <v>#DIV/0!</v>
      </c>
    </row>
    <row r="26" spans="1:6" s="26" customFormat="1" ht="12" hidden="1" customHeight="1" thickBot="1">
      <c r="A26" s="33" t="s">
        <v>1366</v>
      </c>
      <c r="B26" s="34" t="s">
        <v>1367</v>
      </c>
      <c r="C26" s="36">
        <f>'1.2.sz.mell.'!C26+'1.3.sz.mell.'!C26+'1.4.sz.mell.'!C26</f>
        <v>0</v>
      </c>
      <c r="D26" s="36">
        <f>'1.2.sz.mell.'!D26+'1.3.sz.mell.'!D26+'1.4.sz.mell.'!D26</f>
        <v>0</v>
      </c>
      <c r="E26" s="36">
        <f>'1.2.sz.mell.'!E26+'1.3.sz.mell.'!E26+'1.4.sz.mell.'!E26</f>
        <v>0</v>
      </c>
      <c r="F26" s="176" t="e">
        <f t="shared" si="1"/>
        <v>#DIV/0!</v>
      </c>
    </row>
    <row r="27" spans="1:6" s="26" customFormat="1" ht="12" customHeight="1" thickBot="1">
      <c r="A27" s="24" t="s">
        <v>40</v>
      </c>
      <c r="B27" s="25" t="s">
        <v>41</v>
      </c>
      <c r="C27" s="11">
        <f>SUM(C28:C37)</f>
        <v>112798363</v>
      </c>
      <c r="D27" s="11">
        <f t="shared" ref="D27:E27" si="4">SUM(D28:D37)</f>
        <v>106129363</v>
      </c>
      <c r="E27" s="11">
        <f t="shared" si="4"/>
        <v>105928440</v>
      </c>
      <c r="F27" s="171">
        <f t="shared" si="1"/>
        <v>99.810681045923175</v>
      </c>
    </row>
    <row r="28" spans="1:6" s="26" customFormat="1" ht="12" customHeight="1">
      <c r="A28" s="27" t="s">
        <v>42</v>
      </c>
      <c r="B28" s="28" t="s">
        <v>43</v>
      </c>
      <c r="C28" s="29">
        <f>'1.2.sz.mell.'!C28+'1.3.sz.mell.'!C28+'1.4.sz.mell.'!C28</f>
        <v>0</v>
      </c>
      <c r="D28" s="29">
        <f>'1.2.sz.mell.'!D28+'1.3.sz.mell.'!D28+'1.4.sz.mell.'!D28</f>
        <v>0</v>
      </c>
      <c r="E28" s="29">
        <f>'1.2.sz.mell.'!E28+'1.3.sz.mell.'!E28+'1.4.sz.mell.'!E28</f>
        <v>0</v>
      </c>
      <c r="F28" s="172"/>
    </row>
    <row r="29" spans="1:6" s="26" customFormat="1" ht="12" customHeight="1">
      <c r="A29" s="30" t="s">
        <v>44</v>
      </c>
      <c r="B29" s="31" t="s">
        <v>45</v>
      </c>
      <c r="C29" s="32">
        <f>'1.2.sz.mell.'!C29+'1.3.sz.mell.'!C29+'1.4.sz.mell.'!C29</f>
        <v>112798363</v>
      </c>
      <c r="D29" s="32">
        <f>'1.2.sz.mell.'!D29+'1.3.sz.mell.'!D29+'1.4.sz.mell.'!D29</f>
        <v>61066000</v>
      </c>
      <c r="E29" s="32">
        <f>'1.2.sz.mell.'!E29+'1.3.sz.mell.'!E29+'1.4.sz.mell.'!E29</f>
        <v>60552985</v>
      </c>
      <c r="F29" s="173">
        <f t="shared" si="1"/>
        <v>99.159900763108766</v>
      </c>
    </row>
    <row r="30" spans="1:6" s="26" customFormat="1" ht="12" customHeight="1">
      <c r="A30" s="30" t="s">
        <v>46</v>
      </c>
      <c r="B30" s="31" t="s">
        <v>47</v>
      </c>
      <c r="C30" s="32">
        <f>'1.2.sz.mell.'!C30+'1.3.sz.mell.'!C30+'1.4.sz.mell.'!C30</f>
        <v>0</v>
      </c>
      <c r="D30" s="32">
        <f>'1.2.sz.mell.'!D30+'1.3.sz.mell.'!D30+'1.4.sz.mell.'!D30</f>
        <v>119000</v>
      </c>
      <c r="E30" s="32">
        <f>'1.2.sz.mell.'!E30+'1.3.sz.mell.'!E30+'1.4.sz.mell.'!E30</f>
        <v>43035</v>
      </c>
      <c r="F30" s="173">
        <f t="shared" si="1"/>
        <v>36.163865546218489</v>
      </c>
    </row>
    <row r="31" spans="1:6" s="26" customFormat="1" ht="12" customHeight="1">
      <c r="A31" s="30" t="s">
        <v>48</v>
      </c>
      <c r="B31" s="31" t="s">
        <v>49</v>
      </c>
      <c r="C31" s="32">
        <f>'1.2.sz.mell.'!C31+'1.3.sz.mell.'!C31+'1.4.sz.mell.'!C31</f>
        <v>0</v>
      </c>
      <c r="D31" s="32">
        <f>'1.2.sz.mell.'!D31+'1.3.sz.mell.'!D31+'1.4.sz.mell.'!D31</f>
        <v>0</v>
      </c>
      <c r="E31" s="32">
        <f>'1.2.sz.mell.'!E31+'1.3.sz.mell.'!E31+'1.4.sz.mell.'!E31</f>
        <v>0</v>
      </c>
      <c r="F31" s="173"/>
    </row>
    <row r="32" spans="1:6" s="26" customFormat="1" ht="12" customHeight="1">
      <c r="A32" s="30" t="s">
        <v>50</v>
      </c>
      <c r="B32" s="31" t="s">
        <v>51</v>
      </c>
      <c r="C32" s="32">
        <f>'1.2.sz.mell.'!C32+'1.3.sz.mell.'!C32+'1.4.sz.mell.'!C32</f>
        <v>0</v>
      </c>
      <c r="D32" s="32">
        <f>'1.2.sz.mell.'!D32+'1.3.sz.mell.'!D32+'1.4.sz.mell.'!D32</f>
        <v>40439363</v>
      </c>
      <c r="E32" s="32">
        <f>'1.2.sz.mell.'!E32+'1.3.sz.mell.'!E32+'1.4.sz.mell.'!E32</f>
        <v>41373809</v>
      </c>
      <c r="F32" s="173">
        <f t="shared" si="1"/>
        <v>102.31073372743285</v>
      </c>
    </row>
    <row r="33" spans="1:6" s="26" customFormat="1" ht="12" customHeight="1">
      <c r="A33" s="30" t="s">
        <v>52</v>
      </c>
      <c r="B33" s="31" t="s">
        <v>53</v>
      </c>
      <c r="C33" s="32">
        <f>'1.2.sz.mell.'!C33+'1.3.sz.mell.'!C33+'1.4.sz.mell.'!C33</f>
        <v>0</v>
      </c>
      <c r="D33" s="32">
        <f>'1.2.sz.mell.'!D33+'1.3.sz.mell.'!D33+'1.4.sz.mell.'!D33</f>
        <v>3725000</v>
      </c>
      <c r="E33" s="32">
        <f>'1.2.sz.mell.'!E33+'1.3.sz.mell.'!E33+'1.4.sz.mell.'!E33</f>
        <v>3650871</v>
      </c>
      <c r="F33" s="173">
        <f t="shared" si="1"/>
        <v>98.009959731543631</v>
      </c>
    </row>
    <row r="34" spans="1:6" s="26" customFormat="1" ht="12" customHeight="1">
      <c r="A34" s="30" t="s">
        <v>54</v>
      </c>
      <c r="B34" s="31" t="s">
        <v>55</v>
      </c>
      <c r="C34" s="32">
        <f>'1.2.sz.mell.'!C34+'1.3.sz.mell.'!C34+'1.4.sz.mell.'!C34</f>
        <v>0</v>
      </c>
      <c r="D34" s="32">
        <f>'1.2.sz.mell.'!D34+'1.3.sz.mell.'!D34+'1.4.sz.mell.'!D34</f>
        <v>780000</v>
      </c>
      <c r="E34" s="32">
        <f>'1.2.sz.mell.'!E34+'1.3.sz.mell.'!E34+'1.4.sz.mell.'!E34</f>
        <v>304000</v>
      </c>
      <c r="F34" s="173"/>
    </row>
    <row r="35" spans="1:6" s="26" customFormat="1" ht="12" customHeight="1">
      <c r="A35" s="30" t="s">
        <v>56</v>
      </c>
      <c r="B35" s="31" t="s">
        <v>57</v>
      </c>
      <c r="C35" s="32">
        <f>'1.2.sz.mell.'!C35+'1.3.sz.mell.'!C35+'1.4.sz.mell.'!C35</f>
        <v>0</v>
      </c>
      <c r="D35" s="32">
        <f>'1.2.sz.mell.'!D35+'1.3.sz.mell.'!D35+'1.4.sz.mell.'!D35</f>
        <v>0</v>
      </c>
      <c r="E35" s="32">
        <f>'1.2.sz.mell.'!E35+'1.3.sz.mell.'!E35+'1.4.sz.mell.'!E35</f>
        <v>3740</v>
      </c>
      <c r="F35" s="173"/>
    </row>
    <row r="36" spans="1:6" s="26" customFormat="1" ht="12" customHeight="1">
      <c r="A36" s="30" t="s">
        <v>58</v>
      </c>
      <c r="B36" s="31" t="s">
        <v>59</v>
      </c>
      <c r="C36" s="38">
        <f>'1.2.sz.mell.'!C36+'1.3.sz.mell.'!C36+'1.4.sz.mell.'!C36</f>
        <v>0</v>
      </c>
      <c r="D36" s="38">
        <f>'1.2.sz.mell.'!D36+'1.3.sz.mell.'!D36+'1.4.sz.mell.'!D36</f>
        <v>0</v>
      </c>
      <c r="E36" s="38">
        <f>'1.2.sz.mell.'!E36+'1.3.sz.mell.'!E36+'1.4.sz.mell.'!E36</f>
        <v>0</v>
      </c>
      <c r="F36" s="177"/>
    </row>
    <row r="37" spans="1:6" s="26" customFormat="1" ht="12" customHeight="1" thickBot="1">
      <c r="A37" s="33" t="s">
        <v>60</v>
      </c>
      <c r="B37" s="34" t="s">
        <v>61</v>
      </c>
      <c r="C37" s="39">
        <f>'1.2.sz.mell.'!C37+'1.3.sz.mell.'!C37+'1.4.sz.mell.'!C37</f>
        <v>0</v>
      </c>
      <c r="D37" s="39">
        <f>'1.2.sz.mell.'!D37+'1.3.sz.mell.'!D37+'1.4.sz.mell.'!D37</f>
        <v>0</v>
      </c>
      <c r="E37" s="39">
        <f>'1.2.sz.mell.'!E37+'1.3.sz.mell.'!E37+'1.4.sz.mell.'!E37</f>
        <v>0</v>
      </c>
      <c r="F37" s="178"/>
    </row>
    <row r="38" spans="1:6" s="26" customFormat="1" ht="12" customHeight="1" thickBot="1">
      <c r="A38" s="24" t="s">
        <v>62</v>
      </c>
      <c r="B38" s="25" t="s">
        <v>63</v>
      </c>
      <c r="C38" s="11">
        <f>SUM(C39:C43)</f>
        <v>0</v>
      </c>
      <c r="D38" s="11">
        <f t="shared" ref="D38:E38" si="5">SUM(D39:D43)</f>
        <v>0</v>
      </c>
      <c r="E38" s="11">
        <f t="shared" si="5"/>
        <v>0</v>
      </c>
      <c r="F38" s="171"/>
    </row>
    <row r="39" spans="1:6" s="26" customFormat="1" ht="12" customHeight="1">
      <c r="A39" s="27" t="s">
        <v>64</v>
      </c>
      <c r="B39" s="28" t="s">
        <v>65</v>
      </c>
      <c r="C39" s="40">
        <f>'1.2.sz.mell.'!C39+'1.3.sz.mell.'!C39+'1.4.sz.mell.'!C39</f>
        <v>0</v>
      </c>
      <c r="D39" s="40">
        <f>'1.2.sz.mell.'!D39+'1.3.sz.mell.'!D39+'1.4.sz.mell.'!D39</f>
        <v>0</v>
      </c>
      <c r="E39" s="40">
        <f>'1.2.sz.mell.'!E39+'1.3.sz.mell.'!E39+'1.4.sz.mell.'!E39</f>
        <v>0</v>
      </c>
      <c r="F39" s="179"/>
    </row>
    <row r="40" spans="1:6" s="26" customFormat="1" ht="12" customHeight="1">
      <c r="A40" s="30" t="s">
        <v>66</v>
      </c>
      <c r="B40" s="31" t="s">
        <v>67</v>
      </c>
      <c r="C40" s="38">
        <f>'1.2.sz.mell.'!C40+'1.3.sz.mell.'!C40+'1.4.sz.mell.'!C40</f>
        <v>0</v>
      </c>
      <c r="D40" s="38">
        <f>'1.2.sz.mell.'!D40+'1.3.sz.mell.'!D40+'1.4.sz.mell.'!D40</f>
        <v>0</v>
      </c>
      <c r="E40" s="38">
        <f>'1.2.sz.mell.'!E40+'1.3.sz.mell.'!E40+'1.4.sz.mell.'!E40</f>
        <v>0</v>
      </c>
      <c r="F40" s="177"/>
    </row>
    <row r="41" spans="1:6" s="26" customFormat="1" ht="12" customHeight="1">
      <c r="A41" s="30" t="s">
        <v>68</v>
      </c>
      <c r="B41" s="31" t="s">
        <v>69</v>
      </c>
      <c r="C41" s="38">
        <f>'1.2.sz.mell.'!C41+'1.3.sz.mell.'!C41+'1.4.sz.mell.'!C41</f>
        <v>0</v>
      </c>
      <c r="D41" s="38">
        <f>'1.2.sz.mell.'!D41+'1.3.sz.mell.'!D41+'1.4.sz.mell.'!D41</f>
        <v>0</v>
      </c>
      <c r="E41" s="38">
        <f>'1.2.sz.mell.'!E41+'1.3.sz.mell.'!E41+'1.4.sz.mell.'!E41</f>
        <v>0</v>
      </c>
      <c r="F41" s="177"/>
    </row>
    <row r="42" spans="1:6" s="26" customFormat="1" ht="12" customHeight="1">
      <c r="A42" s="30" t="s">
        <v>70</v>
      </c>
      <c r="B42" s="31" t="s">
        <v>71</v>
      </c>
      <c r="C42" s="38">
        <f>'1.2.sz.mell.'!C42+'1.3.sz.mell.'!C42+'1.4.sz.mell.'!C42</f>
        <v>0</v>
      </c>
      <c r="D42" s="38">
        <f>'1.2.sz.mell.'!D42+'1.3.sz.mell.'!D42+'1.4.sz.mell.'!D42</f>
        <v>0</v>
      </c>
      <c r="E42" s="38">
        <f>'1.2.sz.mell.'!E42+'1.3.sz.mell.'!E42+'1.4.sz.mell.'!E42</f>
        <v>0</v>
      </c>
      <c r="F42" s="177"/>
    </row>
    <row r="43" spans="1:6" s="26" customFormat="1" ht="12" customHeight="1" thickBot="1">
      <c r="A43" s="33" t="s">
        <v>72</v>
      </c>
      <c r="B43" s="34" t="s">
        <v>73</v>
      </c>
      <c r="C43" s="39">
        <f>'1.2.sz.mell.'!C43+'1.3.sz.mell.'!C43+'1.4.sz.mell.'!C43</f>
        <v>0</v>
      </c>
      <c r="D43" s="39">
        <f>'1.2.sz.mell.'!D43+'1.3.sz.mell.'!D43+'1.4.sz.mell.'!D43</f>
        <v>0</v>
      </c>
      <c r="E43" s="39">
        <f>'1.2.sz.mell.'!E43+'1.3.sz.mell.'!E43+'1.4.sz.mell.'!E43</f>
        <v>0</v>
      </c>
      <c r="F43" s="178"/>
    </row>
    <row r="44" spans="1:6" s="26" customFormat="1" ht="12" customHeight="1" thickBot="1">
      <c r="A44" s="24" t="s">
        <v>74</v>
      </c>
      <c r="B44" s="25" t="s">
        <v>75</v>
      </c>
      <c r="C44" s="11">
        <f>SUM(C45:C47)</f>
        <v>0</v>
      </c>
      <c r="D44" s="11">
        <f t="shared" ref="D44:E44" si="6">SUM(D45:D47)</f>
        <v>0</v>
      </c>
      <c r="E44" s="11">
        <f t="shared" si="6"/>
        <v>0</v>
      </c>
      <c r="F44" s="171"/>
    </row>
    <row r="45" spans="1:6" s="26" customFormat="1" ht="12" customHeight="1">
      <c r="A45" s="27" t="s">
        <v>76</v>
      </c>
      <c r="B45" s="28" t="s">
        <v>1368</v>
      </c>
      <c r="C45" s="29">
        <f>'1.2.sz.mell.'!C45+'1.3.sz.mell.'!C45+'1.4.sz.mell.'!C45</f>
        <v>0</v>
      </c>
      <c r="D45" s="29">
        <f>'1.2.sz.mell.'!D45+'1.3.sz.mell.'!D45+'1.4.sz.mell.'!D45</f>
        <v>0</v>
      </c>
      <c r="E45" s="29">
        <f>'1.2.sz.mell.'!E45+'1.3.sz.mell.'!E45+'1.4.sz.mell.'!E45</f>
        <v>0</v>
      </c>
      <c r="F45" s="172"/>
    </row>
    <row r="46" spans="1:6" s="26" customFormat="1" ht="12" customHeight="1">
      <c r="A46" s="30" t="s">
        <v>77</v>
      </c>
      <c r="B46" s="31" t="s">
        <v>1369</v>
      </c>
      <c r="C46" s="32">
        <f>'1.2.sz.mell.'!C46+'1.3.sz.mell.'!C46+'1.4.sz.mell.'!C46</f>
        <v>0</v>
      </c>
      <c r="D46" s="32">
        <f>'1.2.sz.mell.'!D46+'1.3.sz.mell.'!D46+'1.4.sz.mell.'!D46</f>
        <v>0</v>
      </c>
      <c r="E46" s="32">
        <f>'1.2.sz.mell.'!E46+'1.3.sz.mell.'!E46+'1.4.sz.mell.'!E46</f>
        <v>0</v>
      </c>
      <c r="F46" s="173"/>
    </row>
    <row r="47" spans="1:6" s="26" customFormat="1" ht="12" customHeight="1">
      <c r="A47" s="30" t="s">
        <v>78</v>
      </c>
      <c r="B47" s="31" t="s">
        <v>1370</v>
      </c>
      <c r="C47" s="32">
        <f>'1.2.sz.mell.'!C47+'1.3.sz.mell.'!C47+'1.4.sz.mell.'!C47</f>
        <v>0</v>
      </c>
      <c r="D47" s="32">
        <f>'1.2.sz.mell.'!D47+'1.3.sz.mell.'!D47+'1.4.sz.mell.'!D47</f>
        <v>0</v>
      </c>
      <c r="E47" s="32">
        <f>'1.2.sz.mell.'!E47+'1.3.sz.mell.'!E47+'1.4.sz.mell.'!E47</f>
        <v>0</v>
      </c>
      <c r="F47" s="173"/>
    </row>
    <row r="48" spans="1:6" s="26" customFormat="1" ht="12" customHeight="1" thickBot="1">
      <c r="A48" s="33" t="s">
        <v>79</v>
      </c>
      <c r="B48" s="34" t="s">
        <v>1371</v>
      </c>
      <c r="C48" s="36">
        <f>'1.2.sz.mell.'!C48+'1.3.sz.mell.'!C48+'1.4.sz.mell.'!C48</f>
        <v>0</v>
      </c>
      <c r="D48" s="36">
        <f>'1.2.sz.mell.'!D48+'1.3.sz.mell.'!D48+'1.4.sz.mell.'!D48</f>
        <v>0</v>
      </c>
      <c r="E48" s="36">
        <f>'1.2.sz.mell.'!E48+'1.3.sz.mell.'!E48+'1.4.sz.mell.'!E48</f>
        <v>0</v>
      </c>
      <c r="F48" s="176"/>
    </row>
    <row r="49" spans="1:6" s="26" customFormat="1" ht="12" customHeight="1" thickBot="1">
      <c r="A49" s="24" t="s">
        <v>80</v>
      </c>
      <c r="B49" s="35" t="s">
        <v>81</v>
      </c>
      <c r="C49" s="11">
        <f>SUM(C50:C52)</f>
        <v>0</v>
      </c>
      <c r="D49" s="11">
        <f t="shared" ref="D49:E49" si="7">SUM(D50:D52)</f>
        <v>0</v>
      </c>
      <c r="E49" s="11">
        <f t="shared" si="7"/>
        <v>0</v>
      </c>
      <c r="F49" s="171"/>
    </row>
    <row r="50" spans="1:6" s="26" customFormat="1" ht="12" customHeight="1">
      <c r="A50" s="27" t="s">
        <v>1372</v>
      </c>
      <c r="B50" s="28" t="s">
        <v>1373</v>
      </c>
      <c r="C50" s="38">
        <f>'1.2.sz.mell.'!C50+'1.3.sz.mell.'!C50+'1.4.sz.mell.'!C50</f>
        <v>0</v>
      </c>
      <c r="D50" s="38">
        <f>'1.2.sz.mell.'!D50+'1.3.sz.mell.'!D50+'1.4.sz.mell.'!D50</f>
        <v>0</v>
      </c>
      <c r="E50" s="38">
        <f>'1.2.sz.mell.'!E50+'1.3.sz.mell.'!E50+'1.4.sz.mell.'!E50</f>
        <v>0</v>
      </c>
      <c r="F50" s="177"/>
    </row>
    <row r="51" spans="1:6" s="26" customFormat="1" ht="12" customHeight="1">
      <c r="A51" s="30" t="s">
        <v>1374</v>
      </c>
      <c r="B51" s="31" t="s">
        <v>1375</v>
      </c>
      <c r="C51" s="38">
        <f>'1.2.sz.mell.'!C51+'1.3.sz.mell.'!C51+'1.4.sz.mell.'!C51</f>
        <v>0</v>
      </c>
      <c r="D51" s="38">
        <f>'1.2.sz.mell.'!D51+'1.3.sz.mell.'!D51+'1.4.sz.mell.'!D51</f>
        <v>0</v>
      </c>
      <c r="E51" s="38">
        <f>'1.2.sz.mell.'!E51+'1.3.sz.mell.'!E51+'1.4.sz.mell.'!E51</f>
        <v>0</v>
      </c>
      <c r="F51" s="177"/>
    </row>
    <row r="52" spans="1:6" s="26" customFormat="1" ht="12" customHeight="1">
      <c r="A52" s="30" t="s">
        <v>1376</v>
      </c>
      <c r="B52" s="31" t="s">
        <v>1377</v>
      </c>
      <c r="C52" s="38">
        <f>'1.2.sz.mell.'!C52+'1.3.sz.mell.'!C52+'1.4.sz.mell.'!C52</f>
        <v>0</v>
      </c>
      <c r="D52" s="38">
        <f>'1.2.sz.mell.'!D52+'1.3.sz.mell.'!D52+'1.4.sz.mell.'!D52</f>
        <v>0</v>
      </c>
      <c r="E52" s="38">
        <f>'1.2.sz.mell.'!E52+'1.3.sz.mell.'!E52+'1.4.sz.mell.'!E52</f>
        <v>0</v>
      </c>
      <c r="F52" s="177"/>
    </row>
    <row r="53" spans="1:6" s="26" customFormat="1" ht="12" customHeight="1" thickBot="1">
      <c r="A53" s="33" t="s">
        <v>1378</v>
      </c>
      <c r="B53" s="34" t="s">
        <v>1379</v>
      </c>
      <c r="C53" s="38">
        <f>'1.2.sz.mell.'!C53+'1.3.sz.mell.'!C53+'1.4.sz.mell.'!C53</f>
        <v>0</v>
      </c>
      <c r="D53" s="38">
        <f>'1.2.sz.mell.'!D53+'1.3.sz.mell.'!D53+'1.4.sz.mell.'!D53</f>
        <v>0</v>
      </c>
      <c r="E53" s="38">
        <f>'1.2.sz.mell.'!E53+'1.3.sz.mell.'!E53+'1.4.sz.mell.'!E53</f>
        <v>0</v>
      </c>
      <c r="F53" s="177"/>
    </row>
    <row r="54" spans="1:6" s="26" customFormat="1" ht="12" customHeight="1" thickBot="1">
      <c r="A54" s="24" t="s">
        <v>82</v>
      </c>
      <c r="B54" s="25" t="s">
        <v>83</v>
      </c>
      <c r="C54" s="14">
        <f>+C5+C6+C13+C20+C27+C38+C44+C49</f>
        <v>206694339</v>
      </c>
      <c r="D54" s="14">
        <f t="shared" ref="D54:E54" si="8">+D5+D6+D13+D20+D27+D38+D44+D49</f>
        <v>270542430</v>
      </c>
      <c r="E54" s="14">
        <f t="shared" si="8"/>
        <v>272537281</v>
      </c>
      <c r="F54" s="174">
        <f t="shared" si="1"/>
        <v>100.73735236280683</v>
      </c>
    </row>
    <row r="55" spans="1:6" s="26" customFormat="1" ht="12" customHeight="1" thickBot="1">
      <c r="A55" s="41" t="s">
        <v>84</v>
      </c>
      <c r="B55" s="35" t="s">
        <v>85</v>
      </c>
      <c r="C55" s="11">
        <f>SUM(C56:C58)</f>
        <v>0</v>
      </c>
      <c r="D55" s="11">
        <f t="shared" ref="D55:E55" si="9">SUM(D56:D58)</f>
        <v>0</v>
      </c>
      <c r="E55" s="11">
        <f t="shared" si="9"/>
        <v>0</v>
      </c>
      <c r="F55" s="171"/>
    </row>
    <row r="56" spans="1:6" s="26" customFormat="1" ht="12" customHeight="1">
      <c r="A56" s="27" t="s">
        <v>86</v>
      </c>
      <c r="B56" s="28" t="s">
        <v>87</v>
      </c>
      <c r="C56" s="38">
        <f>'1.2.sz.mell.'!C56+'1.3.sz.mell.'!C56+'1.4.sz.mell.'!C56</f>
        <v>0</v>
      </c>
      <c r="D56" s="38">
        <f>'1.2.sz.mell.'!D56+'1.3.sz.mell.'!D56+'1.4.sz.mell.'!D56</f>
        <v>0</v>
      </c>
      <c r="E56" s="38">
        <f>'1.2.sz.mell.'!E56+'1.3.sz.mell.'!E56+'1.4.sz.mell.'!E56</f>
        <v>0</v>
      </c>
      <c r="F56" s="177"/>
    </row>
    <row r="57" spans="1:6" s="26" customFormat="1" ht="12" customHeight="1">
      <c r="A57" s="30" t="s">
        <v>88</v>
      </c>
      <c r="B57" s="31" t="s">
        <v>89</v>
      </c>
      <c r="C57" s="38">
        <f>'1.2.sz.mell.'!C57+'1.3.sz.mell.'!C57+'1.4.sz.mell.'!C57</f>
        <v>0</v>
      </c>
      <c r="D57" s="38">
        <f>'1.2.sz.mell.'!D57+'1.3.sz.mell.'!D57+'1.4.sz.mell.'!D57</f>
        <v>0</v>
      </c>
      <c r="E57" s="38">
        <f>'1.2.sz.mell.'!E57+'1.3.sz.mell.'!E57+'1.4.sz.mell.'!E57</f>
        <v>0</v>
      </c>
      <c r="F57" s="177"/>
    </row>
    <row r="58" spans="1:6" s="26" customFormat="1" ht="12" customHeight="1" thickBot="1">
      <c r="A58" s="33" t="s">
        <v>90</v>
      </c>
      <c r="B58" s="42" t="s">
        <v>91</v>
      </c>
      <c r="C58" s="38">
        <f>'1.2.sz.mell.'!C58+'1.3.sz.mell.'!C58+'1.4.sz.mell.'!C58</f>
        <v>0</v>
      </c>
      <c r="D58" s="38">
        <f>'1.2.sz.mell.'!D58+'1.3.sz.mell.'!D58+'1.4.sz.mell.'!D58</f>
        <v>0</v>
      </c>
      <c r="E58" s="38">
        <f>'1.2.sz.mell.'!E58+'1.3.sz.mell.'!E58+'1.4.sz.mell.'!E58</f>
        <v>0</v>
      </c>
      <c r="F58" s="177"/>
    </row>
    <row r="59" spans="1:6" s="26" customFormat="1" ht="12" customHeight="1" thickBot="1">
      <c r="A59" s="41" t="s">
        <v>92</v>
      </c>
      <c r="B59" s="35" t="s">
        <v>93</v>
      </c>
      <c r="C59" s="11">
        <f>SUM(C60:C63)</f>
        <v>0</v>
      </c>
      <c r="D59" s="11">
        <f t="shared" ref="D59:E59" si="10">SUM(D60:D63)</f>
        <v>0</v>
      </c>
      <c r="E59" s="11">
        <f t="shared" si="10"/>
        <v>0</v>
      </c>
      <c r="F59" s="171"/>
    </row>
    <row r="60" spans="1:6" s="26" customFormat="1" ht="12" customHeight="1">
      <c r="A60" s="27" t="s">
        <v>94</v>
      </c>
      <c r="B60" s="28" t="s">
        <v>95</v>
      </c>
      <c r="C60" s="38">
        <f>'1.2.sz.mell.'!C60+'1.3.sz.mell.'!C60+'1.4.sz.mell.'!C60</f>
        <v>0</v>
      </c>
      <c r="D60" s="38">
        <f>'1.2.sz.mell.'!D60+'1.3.sz.mell.'!D60+'1.4.sz.mell.'!D60</f>
        <v>0</v>
      </c>
      <c r="E60" s="38">
        <f>'1.2.sz.mell.'!E60+'1.3.sz.mell.'!E60+'1.4.sz.mell.'!E60</f>
        <v>0</v>
      </c>
      <c r="F60" s="177"/>
    </row>
    <row r="61" spans="1:6" s="26" customFormat="1" ht="12" customHeight="1">
      <c r="A61" s="30" t="s">
        <v>96</v>
      </c>
      <c r="B61" s="31" t="s">
        <v>97</v>
      </c>
      <c r="C61" s="38">
        <f>'1.2.sz.mell.'!C61+'1.3.sz.mell.'!C61+'1.4.sz.mell.'!C61</f>
        <v>0</v>
      </c>
      <c r="D61" s="38">
        <f>'1.2.sz.mell.'!D61+'1.3.sz.mell.'!D61+'1.4.sz.mell.'!D61</f>
        <v>0</v>
      </c>
      <c r="E61" s="38">
        <f>'1.2.sz.mell.'!E61+'1.3.sz.mell.'!E61+'1.4.sz.mell.'!E61</f>
        <v>0</v>
      </c>
      <c r="F61" s="177"/>
    </row>
    <row r="62" spans="1:6" s="26" customFormat="1" ht="12" customHeight="1">
      <c r="A62" s="30" t="s">
        <v>98</v>
      </c>
      <c r="B62" s="31" t="s">
        <v>99</v>
      </c>
      <c r="C62" s="38">
        <f>'1.2.sz.mell.'!C62+'1.3.sz.mell.'!C62+'1.4.sz.mell.'!C62</f>
        <v>0</v>
      </c>
      <c r="D62" s="38">
        <f>'1.2.sz.mell.'!D62+'1.3.sz.mell.'!D62+'1.4.sz.mell.'!D62</f>
        <v>0</v>
      </c>
      <c r="E62" s="38">
        <f>'1.2.sz.mell.'!E62+'1.3.sz.mell.'!E62+'1.4.sz.mell.'!E62</f>
        <v>0</v>
      </c>
      <c r="F62" s="177"/>
    </row>
    <row r="63" spans="1:6" s="26" customFormat="1" ht="12" customHeight="1" thickBot="1">
      <c r="A63" s="33" t="s">
        <v>100</v>
      </c>
      <c r="B63" s="34" t="s">
        <v>101</v>
      </c>
      <c r="C63" s="38">
        <f>'1.2.sz.mell.'!C63+'1.3.sz.mell.'!C63+'1.4.sz.mell.'!C63</f>
        <v>0</v>
      </c>
      <c r="D63" s="38">
        <f>'1.2.sz.mell.'!D63+'1.3.sz.mell.'!D63+'1.4.sz.mell.'!D63</f>
        <v>0</v>
      </c>
      <c r="E63" s="38">
        <f>'1.2.sz.mell.'!E63+'1.3.sz.mell.'!E63+'1.4.sz.mell.'!E63</f>
        <v>0</v>
      </c>
      <c r="F63" s="177"/>
    </row>
    <row r="64" spans="1:6" s="26" customFormat="1" ht="12" customHeight="1" thickBot="1">
      <c r="A64" s="41" t="s">
        <v>102</v>
      </c>
      <c r="B64" s="35" t="s">
        <v>103</v>
      </c>
      <c r="C64" s="11">
        <f>SUM(C65:C66)</f>
        <v>17710093</v>
      </c>
      <c r="D64" s="11">
        <f t="shared" ref="D64:E64" si="11">SUM(D65:D66)</f>
        <v>17321093</v>
      </c>
      <c r="E64" s="11">
        <f t="shared" si="11"/>
        <v>17321444</v>
      </c>
      <c r="F64" s="171">
        <f t="shared" si="1"/>
        <v>100.00202643101102</v>
      </c>
    </row>
    <row r="65" spans="1:6" s="26" customFormat="1" ht="12" customHeight="1">
      <c r="A65" s="27" t="s">
        <v>104</v>
      </c>
      <c r="B65" s="28" t="s">
        <v>105</v>
      </c>
      <c r="C65" s="38">
        <f>'1.2.sz.mell.'!C65+'1.3.sz.mell.'!C65+'1.4.sz.mell.'!C65</f>
        <v>17710093</v>
      </c>
      <c r="D65" s="38">
        <f>'1.2.sz.mell.'!D65+'1.3.sz.mell.'!D65+'1.4.sz.mell.'!D65</f>
        <v>17321093</v>
      </c>
      <c r="E65" s="38">
        <f>'1.2.sz.mell.'!E65+'1.3.sz.mell.'!E65+'1.4.sz.mell.'!E65</f>
        <v>17321444</v>
      </c>
      <c r="F65" s="177">
        <f t="shared" si="1"/>
        <v>100.00202643101102</v>
      </c>
    </row>
    <row r="66" spans="1:6" s="26" customFormat="1" ht="12" customHeight="1" thickBot="1">
      <c r="A66" s="33" t="s">
        <v>106</v>
      </c>
      <c r="B66" s="34" t="s">
        <v>107</v>
      </c>
      <c r="C66" s="38">
        <f>'1.2.sz.mell.'!C66+'1.3.sz.mell.'!C66+'1.4.sz.mell.'!C66</f>
        <v>0</v>
      </c>
      <c r="D66" s="38">
        <f>'1.2.sz.mell.'!D66+'1.3.sz.mell.'!D66+'1.4.sz.mell.'!D66</f>
        <v>0</v>
      </c>
      <c r="E66" s="38">
        <f>'1.2.sz.mell.'!E66+'1.3.sz.mell.'!E66+'1.4.sz.mell.'!E66</f>
        <v>0</v>
      </c>
      <c r="F66" s="177"/>
    </row>
    <row r="67" spans="1:6" s="26" customFormat="1" ht="12" customHeight="1" thickBot="1">
      <c r="A67" s="41" t="s">
        <v>108</v>
      </c>
      <c r="B67" s="35" t="s">
        <v>109</v>
      </c>
      <c r="C67" s="11">
        <f>SUM(C68:C70)</f>
        <v>0</v>
      </c>
      <c r="D67" s="11">
        <f t="shared" ref="D67:E67" si="12">SUM(D68:D70)</f>
        <v>0</v>
      </c>
      <c r="E67" s="11">
        <f t="shared" si="12"/>
        <v>0</v>
      </c>
      <c r="F67" s="171"/>
    </row>
    <row r="68" spans="1:6" s="26" customFormat="1" ht="12" hidden="1" customHeight="1">
      <c r="A68" s="27" t="s">
        <v>1380</v>
      </c>
      <c r="B68" s="28" t="s">
        <v>110</v>
      </c>
      <c r="C68" s="38">
        <f>'1.2.sz.mell.'!C68+'1.3.sz.mell.'!C68+'1.4.sz.mell.'!C68</f>
        <v>0</v>
      </c>
      <c r="D68" s="38">
        <f>'1.2.sz.mell.'!D68+'1.3.sz.mell.'!D68+'1.4.sz.mell.'!D68</f>
        <v>0</v>
      </c>
      <c r="E68" s="38">
        <f>'1.2.sz.mell.'!E68+'1.3.sz.mell.'!E68+'1.4.sz.mell.'!E68</f>
        <v>0</v>
      </c>
      <c r="F68" s="177"/>
    </row>
    <row r="69" spans="1:6" s="26" customFormat="1" ht="12" hidden="1" customHeight="1">
      <c r="A69" s="30" t="s">
        <v>1381</v>
      </c>
      <c r="B69" s="31" t="s">
        <v>111</v>
      </c>
      <c r="C69" s="38">
        <f>'1.2.sz.mell.'!C69+'1.3.sz.mell.'!C69+'1.4.sz.mell.'!C69</f>
        <v>0</v>
      </c>
      <c r="D69" s="38">
        <f>'1.2.sz.mell.'!D69+'1.3.sz.mell.'!D69+'1.4.sz.mell.'!D69</f>
        <v>0</v>
      </c>
      <c r="E69" s="38">
        <f>'1.2.sz.mell.'!E69+'1.3.sz.mell.'!E69+'1.4.sz.mell.'!E69</f>
        <v>0</v>
      </c>
      <c r="F69" s="177"/>
    </row>
    <row r="70" spans="1:6" s="26" customFormat="1" ht="12" hidden="1" customHeight="1" thickBot="1">
      <c r="A70" s="33" t="s">
        <v>1382</v>
      </c>
      <c r="B70" s="34" t="s">
        <v>523</v>
      </c>
      <c r="C70" s="38">
        <f>'1.2.sz.mell.'!C70+'1.3.sz.mell.'!C70+'1.4.sz.mell.'!C70</f>
        <v>0</v>
      </c>
      <c r="D70" s="38">
        <f>'1.2.sz.mell.'!D70+'1.3.sz.mell.'!D70+'1.4.sz.mell.'!D70</f>
        <v>0</v>
      </c>
      <c r="E70" s="38">
        <f>'1.2.sz.mell.'!E70+'1.3.sz.mell.'!E70+'1.4.sz.mell.'!E70</f>
        <v>0</v>
      </c>
      <c r="F70" s="177"/>
    </row>
    <row r="71" spans="1:6" s="26" customFormat="1" ht="12" customHeight="1" thickBot="1">
      <c r="A71" s="41" t="s">
        <v>112</v>
      </c>
      <c r="B71" s="35" t="s">
        <v>113</v>
      </c>
      <c r="C71" s="11">
        <f>SUM(C72:C75)</f>
        <v>0</v>
      </c>
      <c r="D71" s="11">
        <f t="shared" ref="D71:E71" si="13">SUM(D72:D75)</f>
        <v>0</v>
      </c>
      <c r="E71" s="11">
        <f t="shared" si="13"/>
        <v>0</v>
      </c>
      <c r="F71" s="171"/>
    </row>
    <row r="72" spans="1:6" s="26" customFormat="1" ht="12" hidden="1" customHeight="1">
      <c r="A72" s="43" t="s">
        <v>1383</v>
      </c>
      <c r="B72" s="28" t="s">
        <v>524</v>
      </c>
      <c r="C72" s="38">
        <f>'1.2.sz.mell.'!C72+'1.3.sz.mell.'!C72+'1.4.sz.mell.'!C72</f>
        <v>0</v>
      </c>
      <c r="D72" s="38">
        <f>'1.2.sz.mell.'!D72+'1.3.sz.mell.'!D72+'1.4.sz.mell.'!D72</f>
        <v>0</v>
      </c>
      <c r="E72" s="38">
        <f>'1.2.sz.mell.'!E72+'1.3.sz.mell.'!E72+'1.4.sz.mell.'!E72</f>
        <v>0</v>
      </c>
      <c r="F72" s="177"/>
    </row>
    <row r="73" spans="1:6" s="26" customFormat="1" ht="12" hidden="1" customHeight="1">
      <c r="A73" s="44" t="s">
        <v>1384</v>
      </c>
      <c r="B73" s="31" t="s">
        <v>525</v>
      </c>
      <c r="C73" s="38">
        <f>'1.2.sz.mell.'!C73+'1.3.sz.mell.'!C73+'1.4.sz.mell.'!C73</f>
        <v>0</v>
      </c>
      <c r="D73" s="38">
        <f>'1.2.sz.mell.'!D73+'1.3.sz.mell.'!D73+'1.4.sz.mell.'!D73</f>
        <v>0</v>
      </c>
      <c r="E73" s="38">
        <f>'1.2.sz.mell.'!E73+'1.3.sz.mell.'!E73+'1.4.sz.mell.'!E73</f>
        <v>0</v>
      </c>
      <c r="F73" s="177"/>
    </row>
    <row r="74" spans="1:6" s="26" customFormat="1" ht="12" hidden="1" customHeight="1">
      <c r="A74" s="44" t="s">
        <v>1385</v>
      </c>
      <c r="B74" s="31" t="s">
        <v>526</v>
      </c>
      <c r="C74" s="38">
        <f>'1.2.sz.mell.'!C74+'1.3.sz.mell.'!C74+'1.4.sz.mell.'!C74</f>
        <v>0</v>
      </c>
      <c r="D74" s="38">
        <f>'1.2.sz.mell.'!D74+'1.3.sz.mell.'!D74+'1.4.sz.mell.'!D74</f>
        <v>0</v>
      </c>
      <c r="E74" s="38">
        <f>'1.2.sz.mell.'!E74+'1.3.sz.mell.'!E74+'1.4.sz.mell.'!E74</f>
        <v>0</v>
      </c>
      <c r="F74" s="177"/>
    </row>
    <row r="75" spans="1:6" s="26" customFormat="1" ht="12" hidden="1" customHeight="1" thickBot="1">
      <c r="A75" s="45" t="s">
        <v>1386</v>
      </c>
      <c r="B75" s="34" t="s">
        <v>527</v>
      </c>
      <c r="C75" s="38">
        <f>'1.2.sz.mell.'!C75+'1.3.sz.mell.'!C75+'1.4.sz.mell.'!C75</f>
        <v>0</v>
      </c>
      <c r="D75" s="38">
        <f>'1.2.sz.mell.'!D75+'1.3.sz.mell.'!D75+'1.4.sz.mell.'!D75</f>
        <v>0</v>
      </c>
      <c r="E75" s="38">
        <f>'1.2.sz.mell.'!E75+'1.3.sz.mell.'!E75+'1.4.sz.mell.'!E75</f>
        <v>0</v>
      </c>
      <c r="F75" s="177"/>
    </row>
    <row r="76" spans="1:6" s="26" customFormat="1" ht="13.5" customHeight="1" thickBot="1">
      <c r="A76" s="41" t="s">
        <v>114</v>
      </c>
      <c r="B76" s="35" t="s">
        <v>115</v>
      </c>
      <c r="C76" s="46"/>
      <c r="D76" s="46"/>
      <c r="E76" s="46"/>
      <c r="F76" s="180"/>
    </row>
    <row r="77" spans="1:6" s="26" customFormat="1" ht="15.75" customHeight="1" thickBot="1">
      <c r="A77" s="41" t="s">
        <v>1387</v>
      </c>
      <c r="B77" s="47" t="s">
        <v>116</v>
      </c>
      <c r="C77" s="14">
        <f>+C55+C59+C64+C67+C71+C76</f>
        <v>17710093</v>
      </c>
      <c r="D77" s="14">
        <f t="shared" ref="D77:E77" si="14">+D55+D59+D64+D67+D71+D76</f>
        <v>17321093</v>
      </c>
      <c r="E77" s="14">
        <f t="shared" si="14"/>
        <v>17321444</v>
      </c>
      <c r="F77" s="174">
        <f t="shared" ref="F77:F78" si="15">E77/D77*100</f>
        <v>100.00202643101102</v>
      </c>
    </row>
    <row r="78" spans="1:6" s="26" customFormat="1" ht="16.5" customHeight="1" thickBot="1">
      <c r="A78" s="200" t="s">
        <v>1388</v>
      </c>
      <c r="B78" s="48" t="s">
        <v>117</v>
      </c>
      <c r="C78" s="14">
        <f>+C54+C77</f>
        <v>224404432</v>
      </c>
      <c r="D78" s="14">
        <f t="shared" ref="D78:E78" si="16">+D54+D77</f>
        <v>287863523</v>
      </c>
      <c r="E78" s="14">
        <f t="shared" si="16"/>
        <v>289858725</v>
      </c>
      <c r="F78" s="174">
        <f t="shared" si="15"/>
        <v>100.69310692067089</v>
      </c>
    </row>
    <row r="79" spans="1:6" s="26" customFormat="1" ht="16.5" customHeight="1">
      <c r="A79" s="49"/>
      <c r="B79" s="49"/>
      <c r="C79" s="201"/>
      <c r="D79" s="201"/>
      <c r="E79" s="201"/>
      <c r="F79" s="205"/>
    </row>
    <row r="80" spans="1:6" ht="16.5" customHeight="1">
      <c r="A80" s="530" t="s">
        <v>118</v>
      </c>
      <c r="B80" s="530"/>
      <c r="C80" s="530"/>
      <c r="D80" s="194"/>
      <c r="E80" s="194"/>
      <c r="F80" s="167"/>
    </row>
    <row r="81" spans="1:6" s="50" customFormat="1" ht="16.5" customHeight="1" thickBot="1">
      <c r="A81" s="531" t="s">
        <v>119</v>
      </c>
      <c r="B81" s="531"/>
      <c r="C81" s="16"/>
      <c r="D81" s="16"/>
      <c r="E81" s="202"/>
      <c r="F81" s="206" t="s">
        <v>553</v>
      </c>
    </row>
    <row r="82" spans="1:6" ht="38.1" customHeight="1" thickBot="1">
      <c r="A82" s="17" t="s">
        <v>2</v>
      </c>
      <c r="B82" s="18" t="s">
        <v>120</v>
      </c>
      <c r="C82" s="19" t="s">
        <v>554</v>
      </c>
      <c r="D82" s="19" t="s">
        <v>579</v>
      </c>
      <c r="E82" s="19" t="s">
        <v>580</v>
      </c>
      <c r="F82" s="169" t="s">
        <v>1350</v>
      </c>
    </row>
    <row r="83" spans="1:6" s="23" customFormat="1" ht="12" customHeight="1" thickBot="1">
      <c r="A83" s="10">
        <v>1</v>
      </c>
      <c r="B83" s="51">
        <v>2</v>
      </c>
      <c r="C83" s="52">
        <v>3</v>
      </c>
      <c r="D83" s="52">
        <v>3</v>
      </c>
      <c r="E83" s="52">
        <v>3</v>
      </c>
      <c r="F83" s="182">
        <v>3</v>
      </c>
    </row>
    <row r="84" spans="1:6" ht="12" customHeight="1" thickBot="1">
      <c r="A84" s="53" t="s">
        <v>4</v>
      </c>
      <c r="B84" s="54" t="s">
        <v>121</v>
      </c>
      <c r="C84" s="55">
        <f>SUM(C85:C89)</f>
        <v>213174592</v>
      </c>
      <c r="D84" s="55">
        <f t="shared" ref="D84:E84" si="17">SUM(D85:D89)</f>
        <v>280322360</v>
      </c>
      <c r="E84" s="55">
        <f t="shared" si="17"/>
        <v>263804938</v>
      </c>
      <c r="F84" s="183">
        <f t="shared" ref="F84:F122" si="18">E84/D84*100</f>
        <v>94.107704429999799</v>
      </c>
    </row>
    <row r="85" spans="1:6" ht="12" customHeight="1">
      <c r="A85" s="56" t="s">
        <v>5</v>
      </c>
      <c r="B85" s="57" t="s">
        <v>122</v>
      </c>
      <c r="C85" s="58">
        <f>'1.2.sz.mell.'!C85+'1.3.sz.mell.'!C85+'1.4.sz.mell.'!C85</f>
        <v>117825000</v>
      </c>
      <c r="D85" s="58">
        <f>'1.2.sz.mell.'!D85+'1.3.sz.mell.'!D85+'1.4.sz.mell.'!D85</f>
        <v>147734132</v>
      </c>
      <c r="E85" s="58">
        <f>'1.2.sz.mell.'!E85+'1.3.sz.mell.'!E85+'1.4.sz.mell.'!E85</f>
        <v>136752317</v>
      </c>
      <c r="F85" s="184">
        <f t="shared" si="18"/>
        <v>92.566501152218507</v>
      </c>
    </row>
    <row r="86" spans="1:6" ht="12" customHeight="1">
      <c r="A86" s="30" t="s">
        <v>7</v>
      </c>
      <c r="B86" s="2" t="s">
        <v>123</v>
      </c>
      <c r="C86" s="32">
        <f>'1.2.sz.mell.'!C86+'1.3.sz.mell.'!C86+'1.4.sz.mell.'!C86</f>
        <v>29673000</v>
      </c>
      <c r="D86" s="32">
        <f>'1.2.sz.mell.'!D86+'1.3.sz.mell.'!D86+'1.4.sz.mell.'!D86</f>
        <v>36086767</v>
      </c>
      <c r="E86" s="32">
        <f>'1.2.sz.mell.'!E86+'1.3.sz.mell.'!E86+'1.4.sz.mell.'!E86</f>
        <v>33762411</v>
      </c>
      <c r="F86" s="173">
        <f t="shared" si="18"/>
        <v>93.558979666978757</v>
      </c>
    </row>
    <row r="87" spans="1:6" ht="12" customHeight="1">
      <c r="A87" s="30" t="s">
        <v>9</v>
      </c>
      <c r="B87" s="2" t="s">
        <v>124</v>
      </c>
      <c r="C87" s="36">
        <f>'1.2.sz.mell.'!C87+'1.3.sz.mell.'!C87+'1.4.sz.mell.'!C87</f>
        <v>54835000</v>
      </c>
      <c r="D87" s="36">
        <f>'1.2.sz.mell.'!D87+'1.3.sz.mell.'!D87+'1.4.sz.mell.'!D87</f>
        <v>64397461</v>
      </c>
      <c r="E87" s="36">
        <f>'1.2.sz.mell.'!E87+'1.3.sz.mell.'!E87+'1.4.sz.mell.'!E87</f>
        <v>61400500</v>
      </c>
      <c r="F87" s="176">
        <f t="shared" si="18"/>
        <v>95.346150370742095</v>
      </c>
    </row>
    <row r="88" spans="1:6" ht="12" customHeight="1">
      <c r="A88" s="30" t="s">
        <v>10</v>
      </c>
      <c r="B88" s="59" t="s">
        <v>125</v>
      </c>
      <c r="C88" s="36">
        <f>'1.2.sz.mell.'!C88+'1.3.sz.mell.'!C88+'1.4.sz.mell.'!C88</f>
        <v>0</v>
      </c>
      <c r="D88" s="36">
        <f>'1.2.sz.mell.'!D88+'1.3.sz.mell.'!D88+'1.4.sz.mell.'!D88</f>
        <v>0</v>
      </c>
      <c r="E88" s="36">
        <f>'1.2.sz.mell.'!E88+'1.3.sz.mell.'!E88+'1.4.sz.mell.'!E88</f>
        <v>0</v>
      </c>
      <c r="F88" s="176"/>
    </row>
    <row r="89" spans="1:6" ht="12" customHeight="1" thickBot="1">
      <c r="A89" s="30" t="s">
        <v>126</v>
      </c>
      <c r="B89" s="60" t="s">
        <v>127</v>
      </c>
      <c r="C89" s="36">
        <f>'1.2.sz.mell.'!C89+'1.3.sz.mell.'!C89+'1.4.sz.mell.'!C89</f>
        <v>10841592</v>
      </c>
      <c r="D89" s="36">
        <f>'1.2.sz.mell.'!D89+'1.3.sz.mell.'!D89+'1.4.sz.mell.'!D89</f>
        <v>32104000</v>
      </c>
      <c r="E89" s="36">
        <f>'1.2.sz.mell.'!E89+'1.3.sz.mell.'!E89+'1.4.sz.mell.'!E89</f>
        <v>31889710</v>
      </c>
      <c r="F89" s="176">
        <f t="shared" si="18"/>
        <v>99.332513082481938</v>
      </c>
    </row>
    <row r="90" spans="1:6" ht="12" customHeight="1" thickBot="1">
      <c r="A90" s="24" t="s">
        <v>14</v>
      </c>
      <c r="B90" s="62" t="s">
        <v>1389</v>
      </c>
      <c r="C90" s="11">
        <f>+C91+C93+C95</f>
        <v>370000</v>
      </c>
      <c r="D90" s="11">
        <f t="shared" ref="D90:E90" si="19">+D91+D93+D95</f>
        <v>2799592</v>
      </c>
      <c r="E90" s="11">
        <f t="shared" si="19"/>
        <v>1663780</v>
      </c>
      <c r="F90" s="171">
        <f t="shared" si="18"/>
        <v>59.429373994496338</v>
      </c>
    </row>
    <row r="91" spans="1:6" ht="12" customHeight="1">
      <c r="A91" s="27" t="s">
        <v>16</v>
      </c>
      <c r="B91" s="2" t="s">
        <v>128</v>
      </c>
      <c r="C91" s="29">
        <f>'1.2.sz.mell.'!C91+'1.3.sz.mell.'!C91+'1.4.sz.mell.'!C91</f>
        <v>370000</v>
      </c>
      <c r="D91" s="29">
        <f>'1.2.sz.mell.'!D91+'1.3.sz.mell.'!D91+'1.4.sz.mell.'!D91</f>
        <v>2799592</v>
      </c>
      <c r="E91" s="29">
        <f>'1.2.sz.mell.'!E91+'1.3.sz.mell.'!E91+'1.4.sz.mell.'!E91</f>
        <v>1663780</v>
      </c>
      <c r="F91" s="172">
        <f t="shared" si="18"/>
        <v>59.429373994496338</v>
      </c>
    </row>
    <row r="92" spans="1:6" ht="12" customHeight="1">
      <c r="A92" s="27" t="s">
        <v>18</v>
      </c>
      <c r="B92" s="63" t="s">
        <v>129</v>
      </c>
      <c r="C92" s="29">
        <f>'1.2.sz.mell.'!C92+'1.3.sz.mell.'!C92+'1.4.sz.mell.'!C92</f>
        <v>0</v>
      </c>
      <c r="D92" s="29">
        <f>'1.2.sz.mell.'!D92+'1.3.sz.mell.'!D92+'1.4.sz.mell.'!D92</f>
        <v>0</v>
      </c>
      <c r="E92" s="29">
        <f>'1.2.sz.mell.'!E92+'1.3.sz.mell.'!E92+'1.4.sz.mell.'!E92</f>
        <v>0</v>
      </c>
      <c r="F92" s="172"/>
    </row>
    <row r="93" spans="1:6" ht="12" customHeight="1">
      <c r="A93" s="27" t="s">
        <v>20</v>
      </c>
      <c r="B93" s="63" t="s">
        <v>130</v>
      </c>
      <c r="C93" s="32">
        <f>'1.2.sz.mell.'!C93+'1.3.sz.mell.'!C93+'1.4.sz.mell.'!C93</f>
        <v>0</v>
      </c>
      <c r="D93" s="32">
        <f>'1.2.sz.mell.'!D93+'1.3.sz.mell.'!D93+'1.4.sz.mell.'!D93</f>
        <v>0</v>
      </c>
      <c r="E93" s="32">
        <f>'1.2.sz.mell.'!E93+'1.3.sz.mell.'!E93+'1.4.sz.mell.'!E93</f>
        <v>0</v>
      </c>
      <c r="F93" s="173"/>
    </row>
    <row r="94" spans="1:6" ht="12" customHeight="1">
      <c r="A94" s="27" t="s">
        <v>22</v>
      </c>
      <c r="B94" s="63" t="s">
        <v>131</v>
      </c>
      <c r="C94" s="12">
        <f>'1.2.sz.mell.'!C94+'1.3.sz.mell.'!C94+'1.4.sz.mell.'!C94</f>
        <v>0</v>
      </c>
      <c r="D94" s="12">
        <f>'1.2.sz.mell.'!D94+'1.3.sz.mell.'!D94+'1.4.sz.mell.'!D94</f>
        <v>0</v>
      </c>
      <c r="E94" s="12">
        <f>'1.2.sz.mell.'!E94+'1.3.sz.mell.'!E94+'1.4.sz.mell.'!E94</f>
        <v>0</v>
      </c>
      <c r="F94" s="186"/>
    </row>
    <row r="95" spans="1:6" ht="12" customHeight="1" thickBot="1">
      <c r="A95" s="27" t="s">
        <v>24</v>
      </c>
      <c r="B95" s="64" t="s">
        <v>132</v>
      </c>
      <c r="C95" s="12">
        <f>'1.2.sz.mell.'!C95+'1.3.sz.mell.'!C95+'1.4.sz.mell.'!C95</f>
        <v>0</v>
      </c>
      <c r="D95" s="12">
        <f>'1.2.sz.mell.'!D95+'1.3.sz.mell.'!D95+'1.4.sz.mell.'!D95</f>
        <v>0</v>
      </c>
      <c r="E95" s="12">
        <f>'1.2.sz.mell.'!E95+'1.3.sz.mell.'!E95+'1.4.sz.mell.'!E95</f>
        <v>0</v>
      </c>
      <c r="F95" s="186"/>
    </row>
    <row r="96" spans="1:6" ht="12" customHeight="1" thickBot="1">
      <c r="A96" s="24" t="s">
        <v>26</v>
      </c>
      <c r="B96" s="5" t="s">
        <v>1390</v>
      </c>
      <c r="C96" s="11">
        <f>+C97+C98</f>
        <v>10859840</v>
      </c>
      <c r="D96" s="11">
        <f t="shared" ref="D96:E96" si="20">+D97+D98</f>
        <v>4741571</v>
      </c>
      <c r="E96" s="11">
        <f t="shared" si="20"/>
        <v>0</v>
      </c>
      <c r="F96" s="171">
        <f t="shared" si="18"/>
        <v>0</v>
      </c>
    </row>
    <row r="97" spans="1:6" ht="12" customHeight="1">
      <c r="A97" s="27" t="s">
        <v>28</v>
      </c>
      <c r="B97" s="4" t="s">
        <v>133</v>
      </c>
      <c r="C97" s="29">
        <f>'1.2.sz.mell.'!C97+'1.3.sz.mell.'!C97+'1.4.sz.mell.'!C97</f>
        <v>10859840</v>
      </c>
      <c r="D97" s="29">
        <f>'1.2.sz.mell.'!D97+'1.3.sz.mell.'!D97+'1.4.sz.mell.'!D97</f>
        <v>4741571</v>
      </c>
      <c r="E97" s="29">
        <f>'1.2.sz.mell.'!E97+'1.3.sz.mell.'!E97+'1.4.sz.mell.'!E97</f>
        <v>0</v>
      </c>
      <c r="F97" s="172">
        <f t="shared" si="18"/>
        <v>0</v>
      </c>
    </row>
    <row r="98" spans="1:6" ht="12" customHeight="1" thickBot="1">
      <c r="A98" s="33" t="s">
        <v>30</v>
      </c>
      <c r="B98" s="63" t="s">
        <v>1391</v>
      </c>
      <c r="C98" s="36">
        <f>'1.2.sz.mell.'!C98+'1.3.sz.mell.'!C98+'1.4.sz.mell.'!C98</f>
        <v>0</v>
      </c>
      <c r="D98" s="36">
        <f>'1.2.sz.mell.'!D98+'1.3.sz.mell.'!D98+'1.4.sz.mell.'!D98</f>
        <v>0</v>
      </c>
      <c r="E98" s="36">
        <f>'1.2.sz.mell.'!E98+'1.3.sz.mell.'!E98+'1.4.sz.mell.'!E98</f>
        <v>0</v>
      </c>
      <c r="F98" s="176"/>
    </row>
    <row r="99" spans="1:6" ht="12" customHeight="1" thickBot="1">
      <c r="A99" s="24" t="s">
        <v>134</v>
      </c>
      <c r="B99" s="5" t="s">
        <v>135</v>
      </c>
      <c r="C99" s="11">
        <f>+C84+C90+C96</f>
        <v>224404432</v>
      </c>
      <c r="D99" s="11">
        <f t="shared" ref="D99:E99" si="21">+D84+D90+D96</f>
        <v>287863523</v>
      </c>
      <c r="E99" s="11">
        <f t="shared" si="21"/>
        <v>265468718</v>
      </c>
      <c r="F99" s="171">
        <f t="shared" si="18"/>
        <v>92.220339428000401</v>
      </c>
    </row>
    <row r="100" spans="1:6" ht="12" customHeight="1" thickBot="1">
      <c r="A100" s="24" t="s">
        <v>40</v>
      </c>
      <c r="B100" s="5" t="s">
        <v>136</v>
      </c>
      <c r="C100" s="11">
        <f>+C101+C102+C103</f>
        <v>0</v>
      </c>
      <c r="D100" s="11">
        <f t="shared" ref="D100:E100" si="22">+D101+D102+D103</f>
        <v>0</v>
      </c>
      <c r="E100" s="11">
        <f t="shared" si="22"/>
        <v>0</v>
      </c>
      <c r="F100" s="171"/>
    </row>
    <row r="101" spans="1:6" ht="12" customHeight="1">
      <c r="A101" s="27" t="s">
        <v>42</v>
      </c>
      <c r="B101" s="4" t="s">
        <v>137</v>
      </c>
      <c r="C101" s="12">
        <f>'1.2.sz.mell.'!C101+'1.3.sz.mell.'!C101+'1.4.sz.mell.'!C101</f>
        <v>0</v>
      </c>
      <c r="D101" s="12">
        <f>'1.2.sz.mell.'!D101+'1.3.sz.mell.'!D101+'1.4.sz.mell.'!D101</f>
        <v>0</v>
      </c>
      <c r="E101" s="12">
        <f>'1.2.sz.mell.'!E101+'1.3.sz.mell.'!E101+'1.4.sz.mell.'!E101</f>
        <v>0</v>
      </c>
      <c r="F101" s="186"/>
    </row>
    <row r="102" spans="1:6" ht="12" customHeight="1">
      <c r="A102" s="27" t="s">
        <v>44</v>
      </c>
      <c r="B102" s="4" t="s">
        <v>138</v>
      </c>
      <c r="C102" s="12">
        <f>'1.2.sz.mell.'!C102+'1.3.sz.mell.'!C102+'1.4.sz.mell.'!C102</f>
        <v>0</v>
      </c>
      <c r="D102" s="12">
        <f>'1.2.sz.mell.'!D102+'1.3.sz.mell.'!D102+'1.4.sz.mell.'!D102</f>
        <v>0</v>
      </c>
      <c r="E102" s="12">
        <f>'1.2.sz.mell.'!E102+'1.3.sz.mell.'!E102+'1.4.sz.mell.'!E102</f>
        <v>0</v>
      </c>
      <c r="F102" s="186"/>
    </row>
    <row r="103" spans="1:6" ht="12" customHeight="1" thickBot="1">
      <c r="A103" s="61" t="s">
        <v>46</v>
      </c>
      <c r="B103" s="13" t="s">
        <v>139</v>
      </c>
      <c r="C103" s="12">
        <f>'1.2.sz.mell.'!C103+'1.3.sz.mell.'!C103+'1.4.sz.mell.'!C103</f>
        <v>0</v>
      </c>
      <c r="D103" s="12">
        <f>'1.2.sz.mell.'!D103+'1.3.sz.mell.'!D103+'1.4.sz.mell.'!D103</f>
        <v>0</v>
      </c>
      <c r="E103" s="12">
        <f>'1.2.sz.mell.'!E103+'1.3.sz.mell.'!E103+'1.4.sz.mell.'!E103</f>
        <v>0</v>
      </c>
      <c r="F103" s="186"/>
    </row>
    <row r="104" spans="1:6" ht="12" customHeight="1" thickBot="1">
      <c r="A104" s="24" t="s">
        <v>62</v>
      </c>
      <c r="B104" s="5" t="s">
        <v>140</v>
      </c>
      <c r="C104" s="11">
        <f>+C105+C106+C107+C108</f>
        <v>0</v>
      </c>
      <c r="D104" s="11">
        <f t="shared" ref="D104:E104" si="23">+D105+D106+D107+D108</f>
        <v>0</v>
      </c>
      <c r="E104" s="11">
        <f t="shared" si="23"/>
        <v>0</v>
      </c>
      <c r="F104" s="171"/>
    </row>
    <row r="105" spans="1:6" ht="12" customHeight="1">
      <c r="A105" s="27" t="s">
        <v>64</v>
      </c>
      <c r="B105" s="4" t="s">
        <v>1392</v>
      </c>
      <c r="C105" s="12">
        <f>'1.2.sz.mell.'!C105+'1.3.sz.mell.'!C105+'1.4.sz.mell.'!C105</f>
        <v>0</v>
      </c>
      <c r="D105" s="12">
        <f>'1.2.sz.mell.'!D105+'1.3.sz.mell.'!D105+'1.4.sz.mell.'!D105</f>
        <v>0</v>
      </c>
      <c r="E105" s="12">
        <f>'1.2.sz.mell.'!E105+'1.3.sz.mell.'!E105+'1.4.sz.mell.'!E105</f>
        <v>0</v>
      </c>
      <c r="F105" s="186"/>
    </row>
    <row r="106" spans="1:6" ht="12" customHeight="1">
      <c r="A106" s="27" t="s">
        <v>66</v>
      </c>
      <c r="B106" s="4" t="s">
        <v>1393</v>
      </c>
      <c r="C106" s="12">
        <f>'1.2.sz.mell.'!C106+'1.3.sz.mell.'!C106+'1.4.sz.mell.'!C106</f>
        <v>0</v>
      </c>
      <c r="D106" s="12">
        <f>'1.2.sz.mell.'!D106+'1.3.sz.mell.'!D106+'1.4.sz.mell.'!D106</f>
        <v>0</v>
      </c>
      <c r="E106" s="12">
        <f>'1.2.sz.mell.'!E106+'1.3.sz.mell.'!E106+'1.4.sz.mell.'!E106</f>
        <v>0</v>
      </c>
      <c r="F106" s="186"/>
    </row>
    <row r="107" spans="1:6" ht="12" customHeight="1">
      <c r="A107" s="27" t="s">
        <v>68</v>
      </c>
      <c r="B107" s="4" t="s">
        <v>1394</v>
      </c>
      <c r="C107" s="12">
        <f>'1.2.sz.mell.'!C107+'1.3.sz.mell.'!C107+'1.4.sz.mell.'!C107</f>
        <v>0</v>
      </c>
      <c r="D107" s="12">
        <f>'1.2.sz.mell.'!D107+'1.3.sz.mell.'!D107+'1.4.sz.mell.'!D107</f>
        <v>0</v>
      </c>
      <c r="E107" s="12">
        <f>'1.2.sz.mell.'!E107+'1.3.sz.mell.'!E107+'1.4.sz.mell.'!E107</f>
        <v>0</v>
      </c>
      <c r="F107" s="186"/>
    </row>
    <row r="108" spans="1:6" ht="12" customHeight="1" thickBot="1">
      <c r="A108" s="61" t="s">
        <v>70</v>
      </c>
      <c r="B108" s="13" t="s">
        <v>1395</v>
      </c>
      <c r="C108" s="12">
        <f>'1.2.sz.mell.'!C108+'1.3.sz.mell.'!C108+'1.4.sz.mell.'!C108</f>
        <v>0</v>
      </c>
      <c r="D108" s="12">
        <f>'1.2.sz.mell.'!D108+'1.3.sz.mell.'!D108+'1.4.sz.mell.'!D108</f>
        <v>0</v>
      </c>
      <c r="E108" s="12">
        <f>'1.2.sz.mell.'!E108+'1.3.sz.mell.'!E108+'1.4.sz.mell.'!E108</f>
        <v>0</v>
      </c>
      <c r="F108" s="186"/>
    </row>
    <row r="109" spans="1:6" ht="12" customHeight="1" thickBot="1">
      <c r="A109" s="24" t="s">
        <v>141</v>
      </c>
      <c r="B109" s="5" t="s">
        <v>142</v>
      </c>
      <c r="C109" s="14">
        <f>+C110+C111+C113+C114</f>
        <v>0</v>
      </c>
      <c r="D109" s="14">
        <f t="shared" ref="D109:E109" si="24">+D110+D111+D113+D114</f>
        <v>0</v>
      </c>
      <c r="E109" s="14">
        <f t="shared" si="24"/>
        <v>0</v>
      </c>
      <c r="F109" s="174"/>
    </row>
    <row r="110" spans="1:6" ht="12" customHeight="1">
      <c r="A110" s="27" t="s">
        <v>76</v>
      </c>
      <c r="B110" s="4" t="s">
        <v>143</v>
      </c>
      <c r="C110" s="12">
        <f>'1.2.sz.mell.'!C110+'1.3.sz.mell.'!C110+'1.4.sz.mell.'!C110</f>
        <v>0</v>
      </c>
      <c r="D110" s="12">
        <f>'1.2.sz.mell.'!D110+'1.3.sz.mell.'!D110+'1.4.sz.mell.'!D110</f>
        <v>0</v>
      </c>
      <c r="E110" s="12">
        <f>'1.2.sz.mell.'!E110+'1.3.sz.mell.'!E110+'1.4.sz.mell.'!E110</f>
        <v>0</v>
      </c>
      <c r="F110" s="186"/>
    </row>
    <row r="111" spans="1:6" ht="12" customHeight="1">
      <c r="A111" s="27" t="s">
        <v>77</v>
      </c>
      <c r="B111" s="4" t="s">
        <v>144</v>
      </c>
      <c r="C111" s="12">
        <f>'1.2.sz.mell.'!C111+'1.3.sz.mell.'!C111+'1.4.sz.mell.'!C111</f>
        <v>0</v>
      </c>
      <c r="D111" s="12">
        <f>'1.2.sz.mell.'!D111+'1.3.sz.mell.'!D111+'1.4.sz.mell.'!D111</f>
        <v>0</v>
      </c>
      <c r="E111" s="12">
        <f>'1.2.sz.mell.'!E111+'1.3.sz.mell.'!E111+'1.4.sz.mell.'!E111</f>
        <v>0</v>
      </c>
      <c r="F111" s="186"/>
    </row>
    <row r="112" spans="1:6" ht="12" customHeight="1">
      <c r="A112" s="27" t="s">
        <v>78</v>
      </c>
      <c r="B112" s="4" t="s">
        <v>1396</v>
      </c>
      <c r="C112" s="12"/>
      <c r="D112" s="12"/>
      <c r="E112" s="12"/>
      <c r="F112" s="186"/>
    </row>
    <row r="113" spans="1:12" ht="12" customHeight="1">
      <c r="A113" s="27" t="s">
        <v>79</v>
      </c>
      <c r="B113" s="4" t="s">
        <v>1397</v>
      </c>
      <c r="C113" s="12">
        <f>'1.2.sz.mell.'!C113+'1.3.sz.mell.'!C113+'1.4.sz.mell.'!C113</f>
        <v>0</v>
      </c>
      <c r="D113" s="12">
        <f>'1.2.sz.mell.'!D113+'1.3.sz.mell.'!D113+'1.4.sz.mell.'!D113</f>
        <v>0</v>
      </c>
      <c r="E113" s="12">
        <f>'1.2.sz.mell.'!E113+'1.3.sz.mell.'!E113+'1.4.sz.mell.'!E113</f>
        <v>0</v>
      </c>
      <c r="F113" s="186"/>
    </row>
    <row r="114" spans="1:12" ht="12" customHeight="1" thickBot="1">
      <c r="A114" s="61" t="s">
        <v>1398</v>
      </c>
      <c r="B114" s="13" t="s">
        <v>1399</v>
      </c>
      <c r="C114" s="12">
        <f>'1.2.sz.mell.'!C114+'1.3.sz.mell.'!C114+'1.4.sz.mell.'!C114</f>
        <v>0</v>
      </c>
      <c r="D114" s="12">
        <f>'1.2.sz.mell.'!D114+'1.3.sz.mell.'!D114+'1.4.sz.mell.'!D114</f>
        <v>0</v>
      </c>
      <c r="E114" s="12">
        <f>'1.2.sz.mell.'!E114+'1.3.sz.mell.'!E114+'1.4.sz.mell.'!E114</f>
        <v>0</v>
      </c>
      <c r="F114" s="186"/>
    </row>
    <row r="115" spans="1:12" ht="12" customHeight="1" thickBot="1">
      <c r="A115" s="24" t="s">
        <v>80</v>
      </c>
      <c r="B115" s="5" t="s">
        <v>145</v>
      </c>
      <c r="C115" s="66">
        <f>+C116+C117+C118+C119</f>
        <v>0</v>
      </c>
      <c r="D115" s="66">
        <f t="shared" ref="D115:E115" si="25">+D116+D117+D118+D119</f>
        <v>0</v>
      </c>
      <c r="E115" s="66">
        <f t="shared" si="25"/>
        <v>0</v>
      </c>
      <c r="F115" s="188"/>
    </row>
    <row r="116" spans="1:12" ht="12" customHeight="1">
      <c r="A116" s="27" t="s">
        <v>1372</v>
      </c>
      <c r="B116" s="4" t="s">
        <v>1400</v>
      </c>
      <c r="C116" s="12">
        <f>'1.2.sz.mell.'!C116+'1.3.sz.mell.'!C116+'1.4.sz.mell.'!C116</f>
        <v>0</v>
      </c>
      <c r="D116" s="12">
        <f>'1.2.sz.mell.'!D116+'1.3.sz.mell.'!D116+'1.4.sz.mell.'!D116</f>
        <v>0</v>
      </c>
      <c r="E116" s="12">
        <f>'1.2.sz.mell.'!E116+'1.3.sz.mell.'!E116+'1.4.sz.mell.'!E116</f>
        <v>0</v>
      </c>
      <c r="F116" s="186"/>
    </row>
    <row r="117" spans="1:12" ht="12" customHeight="1">
      <c r="A117" s="27" t="s">
        <v>1374</v>
      </c>
      <c r="B117" s="4" t="s">
        <v>1401</v>
      </c>
      <c r="C117" s="12">
        <f>'1.2.sz.mell.'!C117+'1.3.sz.mell.'!C117+'1.4.sz.mell.'!C117</f>
        <v>0</v>
      </c>
      <c r="D117" s="12">
        <f>'1.2.sz.mell.'!D117+'1.3.sz.mell.'!D117+'1.4.sz.mell.'!D117</f>
        <v>0</v>
      </c>
      <c r="E117" s="12">
        <f>'1.2.sz.mell.'!E117+'1.3.sz.mell.'!E117+'1.4.sz.mell.'!E117</f>
        <v>0</v>
      </c>
      <c r="F117" s="186"/>
    </row>
    <row r="118" spans="1:12" ht="12" customHeight="1">
      <c r="A118" s="27" t="s">
        <v>1376</v>
      </c>
      <c r="B118" s="4" t="s">
        <v>1402</v>
      </c>
      <c r="C118" s="12">
        <f>'1.2.sz.mell.'!C118+'1.3.sz.mell.'!C118+'1.4.sz.mell.'!C118</f>
        <v>0</v>
      </c>
      <c r="D118" s="12">
        <f>'1.2.sz.mell.'!D118+'1.3.sz.mell.'!D118+'1.4.sz.mell.'!D118</f>
        <v>0</v>
      </c>
      <c r="E118" s="12">
        <f>'1.2.sz.mell.'!E118+'1.3.sz.mell.'!E118+'1.4.sz.mell.'!E118</f>
        <v>0</v>
      </c>
      <c r="F118" s="186"/>
    </row>
    <row r="119" spans="1:12" ht="12" customHeight="1" thickBot="1">
      <c r="A119" s="61" t="s">
        <v>1378</v>
      </c>
      <c r="B119" s="13" t="s">
        <v>1403</v>
      </c>
      <c r="C119" s="65">
        <f>'1.2.sz.mell.'!C119+'1.3.sz.mell.'!C119+'1.4.sz.mell.'!C119</f>
        <v>0</v>
      </c>
      <c r="D119" s="65">
        <f>'1.2.sz.mell.'!D119+'1.3.sz.mell.'!D119+'1.4.sz.mell.'!D119</f>
        <v>0</v>
      </c>
      <c r="E119" s="65">
        <f>'1.2.sz.mell.'!E119+'1.3.sz.mell.'!E119+'1.4.sz.mell.'!E119</f>
        <v>0</v>
      </c>
      <c r="F119" s="189"/>
    </row>
    <row r="120" spans="1:12" ht="12" customHeight="1" thickBot="1">
      <c r="A120" s="153" t="s">
        <v>82</v>
      </c>
      <c r="B120" s="5" t="s">
        <v>1404</v>
      </c>
      <c r="C120" s="203"/>
      <c r="D120" s="203"/>
      <c r="E120" s="203"/>
      <c r="F120" s="207"/>
    </row>
    <row r="121" spans="1:12" ht="15" customHeight="1" thickBot="1">
      <c r="A121" s="24" t="s">
        <v>146</v>
      </c>
      <c r="B121" s="5" t="s">
        <v>548</v>
      </c>
      <c r="C121" s="67">
        <f>+C100+C104+C109+C115</f>
        <v>0</v>
      </c>
      <c r="D121" s="67">
        <f t="shared" ref="D121:E121" si="26">+D100+D104+D109+D115</f>
        <v>0</v>
      </c>
      <c r="E121" s="67">
        <f t="shared" si="26"/>
        <v>0</v>
      </c>
      <c r="F121" s="191"/>
      <c r="I121" s="68"/>
      <c r="J121" s="69"/>
      <c r="K121" s="69"/>
      <c r="L121" s="69"/>
    </row>
    <row r="122" spans="1:12" s="26" customFormat="1" ht="12.95" customHeight="1" thickBot="1">
      <c r="A122" s="70" t="s">
        <v>163</v>
      </c>
      <c r="B122" s="71" t="s">
        <v>1405</v>
      </c>
      <c r="C122" s="67">
        <f>+C99+C121</f>
        <v>224404432</v>
      </c>
      <c r="D122" s="67">
        <f t="shared" ref="D122:E122" si="27">+D99+D121</f>
        <v>287863523</v>
      </c>
      <c r="E122" s="67">
        <f t="shared" si="27"/>
        <v>265468718</v>
      </c>
      <c r="F122" s="191">
        <f t="shared" si="18"/>
        <v>92.220339428000401</v>
      </c>
    </row>
    <row r="123" spans="1:12" ht="7.5" customHeight="1"/>
    <row r="124" spans="1:12">
      <c r="A124" s="532" t="s">
        <v>147</v>
      </c>
      <c r="B124" s="532"/>
      <c r="C124" s="532"/>
      <c r="D124" s="195"/>
      <c r="E124" s="195"/>
      <c r="F124" s="195"/>
    </row>
    <row r="125" spans="1:12" ht="15" customHeight="1" thickBot="1">
      <c r="A125" s="529" t="s">
        <v>148</v>
      </c>
      <c r="B125" s="529"/>
      <c r="C125" s="199"/>
      <c r="D125" s="199"/>
      <c r="E125" s="16"/>
      <c r="F125" s="199" t="s">
        <v>553</v>
      </c>
    </row>
    <row r="126" spans="1:12" ht="13.5" customHeight="1" thickBot="1">
      <c r="A126" s="24">
        <v>1</v>
      </c>
      <c r="B126" s="62" t="s">
        <v>149</v>
      </c>
      <c r="C126" s="11">
        <f>+C54-C99</f>
        <v>-17710093</v>
      </c>
      <c r="D126" s="11">
        <f t="shared" ref="D126:E126" si="28">+D54-D99</f>
        <v>-17321093</v>
      </c>
      <c r="E126" s="11">
        <f t="shared" si="28"/>
        <v>7068563</v>
      </c>
      <c r="F126" s="11"/>
      <c r="G126" s="204"/>
    </row>
    <row r="127" spans="1:12" ht="27.75" customHeight="1" thickBot="1">
      <c r="A127" s="24" t="s">
        <v>14</v>
      </c>
      <c r="B127" s="62" t="s">
        <v>150</v>
      </c>
      <c r="C127" s="11">
        <f>+C77-C121</f>
        <v>17710093</v>
      </c>
      <c r="D127" s="11">
        <f t="shared" ref="D127:E127" si="29">+D77-D121</f>
        <v>17321093</v>
      </c>
      <c r="E127" s="11">
        <f t="shared" si="29"/>
        <v>17321444</v>
      </c>
      <c r="F127" s="11"/>
    </row>
  </sheetData>
  <mergeCells count="6">
    <mergeCell ref="A125:B125"/>
    <mergeCell ref="A1:C1"/>
    <mergeCell ref="A2:B2"/>
    <mergeCell ref="A80:C80"/>
    <mergeCell ref="A81:B81"/>
    <mergeCell ref="A124:C124"/>
  </mergeCells>
  <printOptions horizontalCentered="1"/>
  <pageMargins left="0.22" right="0.17" top="0.78740157480314965" bottom="0.43307086614173229" header="0.31496062992125984" footer="0.23622047244094491"/>
  <pageSetup paperSize="9" scale="58" fitToHeight="2" orientation="portrait" r:id="rId1"/>
  <headerFooter alignWithMargins="0">
    <oddHeader xml:space="preserve">&amp;C&amp;"Times New Roman CE,Félkövér"&amp;12VÖLGYSÉGI ÖNKORMÁNYZATOK TÁRSULÁSA
2017. ÉVI KÖLTSÉGVETÉSÉNEK ÖSSZEVONT MÉRLEGE&amp;R&amp;"Times New Roman CE,Félkövér dőlt" 1.1. melléklet </oddHeader>
  </headerFooter>
  <rowBreaks count="1" manualBreakCount="1">
    <brk id="7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130"/>
  <sheetViews>
    <sheetView view="pageBreakPreview" topLeftCell="C112" zoomScale="145" zoomScaleNormal="120" zoomScaleSheetLayoutView="145" workbookViewId="0">
      <selection activeCell="E91" sqref="E91"/>
    </sheetView>
  </sheetViews>
  <sheetFormatPr defaultRowHeight="15.75"/>
  <cols>
    <col min="1" max="1" width="8.125" style="72" customWidth="1"/>
    <col min="2" max="2" width="78.5" style="72" customWidth="1"/>
    <col min="3" max="4" width="12.5" style="73" customWidth="1"/>
    <col min="5" max="5" width="11.875" style="73" customWidth="1"/>
    <col min="6" max="6" width="12" style="73" customWidth="1"/>
    <col min="7" max="7" width="7.75" style="15" customWidth="1"/>
    <col min="8" max="8" width="16.75" style="15" customWidth="1"/>
    <col min="9" max="9" width="16.875" style="15" customWidth="1"/>
    <col min="10" max="259" width="9.125" style="15"/>
    <col min="260" max="260" width="8.125" style="15" customWidth="1"/>
    <col min="261" max="261" width="78.5" style="15" customWidth="1"/>
    <col min="262" max="262" width="18.5" style="15" customWidth="1"/>
    <col min="263" max="263" width="7.75" style="15" customWidth="1"/>
    <col min="264" max="515" width="9.125" style="15"/>
    <col min="516" max="516" width="8.125" style="15" customWidth="1"/>
    <col min="517" max="517" width="78.5" style="15" customWidth="1"/>
    <col min="518" max="518" width="18.5" style="15" customWidth="1"/>
    <col min="519" max="519" width="7.75" style="15" customWidth="1"/>
    <col min="520" max="771" width="9.125" style="15"/>
    <col min="772" max="772" width="8.125" style="15" customWidth="1"/>
    <col min="773" max="773" width="78.5" style="15" customWidth="1"/>
    <col min="774" max="774" width="18.5" style="15" customWidth="1"/>
    <col min="775" max="775" width="7.75" style="15" customWidth="1"/>
    <col min="776" max="1027" width="9.125" style="15"/>
    <col min="1028" max="1028" width="8.125" style="15" customWidth="1"/>
    <col min="1029" max="1029" width="78.5" style="15" customWidth="1"/>
    <col min="1030" max="1030" width="18.5" style="15" customWidth="1"/>
    <col min="1031" max="1031" width="7.75" style="15" customWidth="1"/>
    <col min="1032" max="1283" width="9.125" style="15"/>
    <col min="1284" max="1284" width="8.125" style="15" customWidth="1"/>
    <col min="1285" max="1285" width="78.5" style="15" customWidth="1"/>
    <col min="1286" max="1286" width="18.5" style="15" customWidth="1"/>
    <col min="1287" max="1287" width="7.75" style="15" customWidth="1"/>
    <col min="1288" max="1539" width="9.125" style="15"/>
    <col min="1540" max="1540" width="8.125" style="15" customWidth="1"/>
    <col min="1541" max="1541" width="78.5" style="15" customWidth="1"/>
    <col min="1542" max="1542" width="18.5" style="15" customWidth="1"/>
    <col min="1543" max="1543" width="7.75" style="15" customWidth="1"/>
    <col min="1544" max="1795" width="9.125" style="15"/>
    <col min="1796" max="1796" width="8.125" style="15" customWidth="1"/>
    <col min="1797" max="1797" width="78.5" style="15" customWidth="1"/>
    <col min="1798" max="1798" width="18.5" style="15" customWidth="1"/>
    <col min="1799" max="1799" width="7.75" style="15" customWidth="1"/>
    <col min="1800" max="2051" width="9.125" style="15"/>
    <col min="2052" max="2052" width="8.125" style="15" customWidth="1"/>
    <col min="2053" max="2053" width="78.5" style="15" customWidth="1"/>
    <col min="2054" max="2054" width="18.5" style="15" customWidth="1"/>
    <col min="2055" max="2055" width="7.75" style="15" customWidth="1"/>
    <col min="2056" max="2307" width="9.125" style="15"/>
    <col min="2308" max="2308" width="8.125" style="15" customWidth="1"/>
    <col min="2309" max="2309" width="78.5" style="15" customWidth="1"/>
    <col min="2310" max="2310" width="18.5" style="15" customWidth="1"/>
    <col min="2311" max="2311" width="7.75" style="15" customWidth="1"/>
    <col min="2312" max="2563" width="9.125" style="15"/>
    <col min="2564" max="2564" width="8.125" style="15" customWidth="1"/>
    <col min="2565" max="2565" width="78.5" style="15" customWidth="1"/>
    <col min="2566" max="2566" width="18.5" style="15" customWidth="1"/>
    <col min="2567" max="2567" width="7.75" style="15" customWidth="1"/>
    <col min="2568" max="2819" width="9.125" style="15"/>
    <col min="2820" max="2820" width="8.125" style="15" customWidth="1"/>
    <col min="2821" max="2821" width="78.5" style="15" customWidth="1"/>
    <col min="2822" max="2822" width="18.5" style="15" customWidth="1"/>
    <col min="2823" max="2823" width="7.75" style="15" customWidth="1"/>
    <col min="2824" max="3075" width="9.125" style="15"/>
    <col min="3076" max="3076" width="8.125" style="15" customWidth="1"/>
    <col min="3077" max="3077" width="78.5" style="15" customWidth="1"/>
    <col min="3078" max="3078" width="18.5" style="15" customWidth="1"/>
    <col min="3079" max="3079" width="7.75" style="15" customWidth="1"/>
    <col min="3080" max="3331" width="9.125" style="15"/>
    <col min="3332" max="3332" width="8.125" style="15" customWidth="1"/>
    <col min="3333" max="3333" width="78.5" style="15" customWidth="1"/>
    <col min="3334" max="3334" width="18.5" style="15" customWidth="1"/>
    <col min="3335" max="3335" width="7.75" style="15" customWidth="1"/>
    <col min="3336" max="3587" width="9.125" style="15"/>
    <col min="3588" max="3588" width="8.125" style="15" customWidth="1"/>
    <col min="3589" max="3589" width="78.5" style="15" customWidth="1"/>
    <col min="3590" max="3590" width="18.5" style="15" customWidth="1"/>
    <col min="3591" max="3591" width="7.75" style="15" customWidth="1"/>
    <col min="3592" max="3843" width="9.125" style="15"/>
    <col min="3844" max="3844" width="8.125" style="15" customWidth="1"/>
    <col min="3845" max="3845" width="78.5" style="15" customWidth="1"/>
    <col min="3846" max="3846" width="18.5" style="15" customWidth="1"/>
    <col min="3847" max="3847" width="7.75" style="15" customWidth="1"/>
    <col min="3848" max="4099" width="9.125" style="15"/>
    <col min="4100" max="4100" width="8.125" style="15" customWidth="1"/>
    <col min="4101" max="4101" width="78.5" style="15" customWidth="1"/>
    <col min="4102" max="4102" width="18.5" style="15" customWidth="1"/>
    <col min="4103" max="4103" width="7.75" style="15" customWidth="1"/>
    <col min="4104" max="4355" width="9.125" style="15"/>
    <col min="4356" max="4356" width="8.125" style="15" customWidth="1"/>
    <col min="4357" max="4357" width="78.5" style="15" customWidth="1"/>
    <col min="4358" max="4358" width="18.5" style="15" customWidth="1"/>
    <col min="4359" max="4359" width="7.75" style="15" customWidth="1"/>
    <col min="4360" max="4611" width="9.125" style="15"/>
    <col min="4612" max="4612" width="8.125" style="15" customWidth="1"/>
    <col min="4613" max="4613" width="78.5" style="15" customWidth="1"/>
    <col min="4614" max="4614" width="18.5" style="15" customWidth="1"/>
    <col min="4615" max="4615" width="7.75" style="15" customWidth="1"/>
    <col min="4616" max="4867" width="9.125" style="15"/>
    <col min="4868" max="4868" width="8.125" style="15" customWidth="1"/>
    <col min="4869" max="4869" width="78.5" style="15" customWidth="1"/>
    <col min="4870" max="4870" width="18.5" style="15" customWidth="1"/>
    <col min="4871" max="4871" width="7.75" style="15" customWidth="1"/>
    <col min="4872" max="5123" width="9.125" style="15"/>
    <col min="5124" max="5124" width="8.125" style="15" customWidth="1"/>
    <col min="5125" max="5125" width="78.5" style="15" customWidth="1"/>
    <col min="5126" max="5126" width="18.5" style="15" customWidth="1"/>
    <col min="5127" max="5127" width="7.75" style="15" customWidth="1"/>
    <col min="5128" max="5379" width="9.125" style="15"/>
    <col min="5380" max="5380" width="8.125" style="15" customWidth="1"/>
    <col min="5381" max="5381" width="78.5" style="15" customWidth="1"/>
    <col min="5382" max="5382" width="18.5" style="15" customWidth="1"/>
    <col min="5383" max="5383" width="7.75" style="15" customWidth="1"/>
    <col min="5384" max="5635" width="9.125" style="15"/>
    <col min="5636" max="5636" width="8.125" style="15" customWidth="1"/>
    <col min="5637" max="5637" width="78.5" style="15" customWidth="1"/>
    <col min="5638" max="5638" width="18.5" style="15" customWidth="1"/>
    <col min="5639" max="5639" width="7.75" style="15" customWidth="1"/>
    <col min="5640" max="5891" width="9.125" style="15"/>
    <col min="5892" max="5892" width="8.125" style="15" customWidth="1"/>
    <col min="5893" max="5893" width="78.5" style="15" customWidth="1"/>
    <col min="5894" max="5894" width="18.5" style="15" customWidth="1"/>
    <col min="5895" max="5895" width="7.75" style="15" customWidth="1"/>
    <col min="5896" max="6147" width="9.125" style="15"/>
    <col min="6148" max="6148" width="8.125" style="15" customWidth="1"/>
    <col min="6149" max="6149" width="78.5" style="15" customWidth="1"/>
    <col min="6150" max="6150" width="18.5" style="15" customWidth="1"/>
    <col min="6151" max="6151" width="7.75" style="15" customWidth="1"/>
    <col min="6152" max="6403" width="9.125" style="15"/>
    <col min="6404" max="6404" width="8.125" style="15" customWidth="1"/>
    <col min="6405" max="6405" width="78.5" style="15" customWidth="1"/>
    <col min="6406" max="6406" width="18.5" style="15" customWidth="1"/>
    <col min="6407" max="6407" width="7.75" style="15" customWidth="1"/>
    <col min="6408" max="6659" width="9.125" style="15"/>
    <col min="6660" max="6660" width="8.125" style="15" customWidth="1"/>
    <col min="6661" max="6661" width="78.5" style="15" customWidth="1"/>
    <col min="6662" max="6662" width="18.5" style="15" customWidth="1"/>
    <col min="6663" max="6663" width="7.75" style="15" customWidth="1"/>
    <col min="6664" max="6915" width="9.125" style="15"/>
    <col min="6916" max="6916" width="8.125" style="15" customWidth="1"/>
    <col min="6917" max="6917" width="78.5" style="15" customWidth="1"/>
    <col min="6918" max="6918" width="18.5" style="15" customWidth="1"/>
    <col min="6919" max="6919" width="7.75" style="15" customWidth="1"/>
    <col min="6920" max="7171" width="9.125" style="15"/>
    <col min="7172" max="7172" width="8.125" style="15" customWidth="1"/>
    <col min="7173" max="7173" width="78.5" style="15" customWidth="1"/>
    <col min="7174" max="7174" width="18.5" style="15" customWidth="1"/>
    <col min="7175" max="7175" width="7.75" style="15" customWidth="1"/>
    <col min="7176" max="7427" width="9.125" style="15"/>
    <col min="7428" max="7428" width="8.125" style="15" customWidth="1"/>
    <col min="7429" max="7429" width="78.5" style="15" customWidth="1"/>
    <col min="7430" max="7430" width="18.5" style="15" customWidth="1"/>
    <col min="7431" max="7431" width="7.75" style="15" customWidth="1"/>
    <col min="7432" max="7683" width="9.125" style="15"/>
    <col min="7684" max="7684" width="8.125" style="15" customWidth="1"/>
    <col min="7685" max="7685" width="78.5" style="15" customWidth="1"/>
    <col min="7686" max="7686" width="18.5" style="15" customWidth="1"/>
    <col min="7687" max="7687" width="7.75" style="15" customWidth="1"/>
    <col min="7688" max="7939" width="9.125" style="15"/>
    <col min="7940" max="7940" width="8.125" style="15" customWidth="1"/>
    <col min="7941" max="7941" width="78.5" style="15" customWidth="1"/>
    <col min="7942" max="7942" width="18.5" style="15" customWidth="1"/>
    <col min="7943" max="7943" width="7.75" style="15" customWidth="1"/>
    <col min="7944" max="8195" width="9.125" style="15"/>
    <col min="8196" max="8196" width="8.125" style="15" customWidth="1"/>
    <col min="8197" max="8197" width="78.5" style="15" customWidth="1"/>
    <col min="8198" max="8198" width="18.5" style="15" customWidth="1"/>
    <col min="8199" max="8199" width="7.75" style="15" customWidth="1"/>
    <col min="8200" max="8451" width="9.125" style="15"/>
    <col min="8452" max="8452" width="8.125" style="15" customWidth="1"/>
    <col min="8453" max="8453" width="78.5" style="15" customWidth="1"/>
    <col min="8454" max="8454" width="18.5" style="15" customWidth="1"/>
    <col min="8455" max="8455" width="7.75" style="15" customWidth="1"/>
    <col min="8456" max="8707" width="9.125" style="15"/>
    <col min="8708" max="8708" width="8.125" style="15" customWidth="1"/>
    <col min="8709" max="8709" width="78.5" style="15" customWidth="1"/>
    <col min="8710" max="8710" width="18.5" style="15" customWidth="1"/>
    <col min="8711" max="8711" width="7.75" style="15" customWidth="1"/>
    <col min="8712" max="8963" width="9.125" style="15"/>
    <col min="8964" max="8964" width="8.125" style="15" customWidth="1"/>
    <col min="8965" max="8965" width="78.5" style="15" customWidth="1"/>
    <col min="8966" max="8966" width="18.5" style="15" customWidth="1"/>
    <col min="8967" max="8967" width="7.75" style="15" customWidth="1"/>
    <col min="8968" max="9219" width="9.125" style="15"/>
    <col min="9220" max="9220" width="8.125" style="15" customWidth="1"/>
    <col min="9221" max="9221" width="78.5" style="15" customWidth="1"/>
    <col min="9222" max="9222" width="18.5" style="15" customWidth="1"/>
    <col min="9223" max="9223" width="7.75" style="15" customWidth="1"/>
    <col min="9224" max="9475" width="9.125" style="15"/>
    <col min="9476" max="9476" width="8.125" style="15" customWidth="1"/>
    <col min="9477" max="9477" width="78.5" style="15" customWidth="1"/>
    <col min="9478" max="9478" width="18.5" style="15" customWidth="1"/>
    <col min="9479" max="9479" width="7.75" style="15" customWidth="1"/>
    <col min="9480" max="9731" width="9.125" style="15"/>
    <col min="9732" max="9732" width="8.125" style="15" customWidth="1"/>
    <col min="9733" max="9733" width="78.5" style="15" customWidth="1"/>
    <col min="9734" max="9734" width="18.5" style="15" customWidth="1"/>
    <col min="9735" max="9735" width="7.75" style="15" customWidth="1"/>
    <col min="9736" max="9987" width="9.125" style="15"/>
    <col min="9988" max="9988" width="8.125" style="15" customWidth="1"/>
    <col min="9989" max="9989" width="78.5" style="15" customWidth="1"/>
    <col min="9990" max="9990" width="18.5" style="15" customWidth="1"/>
    <col min="9991" max="9991" width="7.75" style="15" customWidth="1"/>
    <col min="9992" max="10243" width="9.125" style="15"/>
    <col min="10244" max="10244" width="8.125" style="15" customWidth="1"/>
    <col min="10245" max="10245" width="78.5" style="15" customWidth="1"/>
    <col min="10246" max="10246" width="18.5" style="15" customWidth="1"/>
    <col min="10247" max="10247" width="7.75" style="15" customWidth="1"/>
    <col min="10248" max="10499" width="9.125" style="15"/>
    <col min="10500" max="10500" width="8.125" style="15" customWidth="1"/>
    <col min="10501" max="10501" width="78.5" style="15" customWidth="1"/>
    <col min="10502" max="10502" width="18.5" style="15" customWidth="1"/>
    <col min="10503" max="10503" width="7.75" style="15" customWidth="1"/>
    <col min="10504" max="10755" width="9.125" style="15"/>
    <col min="10756" max="10756" width="8.125" style="15" customWidth="1"/>
    <col min="10757" max="10757" width="78.5" style="15" customWidth="1"/>
    <col min="10758" max="10758" width="18.5" style="15" customWidth="1"/>
    <col min="10759" max="10759" width="7.75" style="15" customWidth="1"/>
    <col min="10760" max="11011" width="9.125" style="15"/>
    <col min="11012" max="11012" width="8.125" style="15" customWidth="1"/>
    <col min="11013" max="11013" width="78.5" style="15" customWidth="1"/>
    <col min="11014" max="11014" width="18.5" style="15" customWidth="1"/>
    <col min="11015" max="11015" width="7.75" style="15" customWidth="1"/>
    <col min="11016" max="11267" width="9.125" style="15"/>
    <col min="11268" max="11268" width="8.125" style="15" customWidth="1"/>
    <col min="11269" max="11269" width="78.5" style="15" customWidth="1"/>
    <col min="11270" max="11270" width="18.5" style="15" customWidth="1"/>
    <col min="11271" max="11271" width="7.75" style="15" customWidth="1"/>
    <col min="11272" max="11523" width="9.125" style="15"/>
    <col min="11524" max="11524" width="8.125" style="15" customWidth="1"/>
    <col min="11525" max="11525" width="78.5" style="15" customWidth="1"/>
    <col min="11526" max="11526" width="18.5" style="15" customWidth="1"/>
    <col min="11527" max="11527" width="7.75" style="15" customWidth="1"/>
    <col min="11528" max="11779" width="9.125" style="15"/>
    <col min="11780" max="11780" width="8.125" style="15" customWidth="1"/>
    <col min="11781" max="11781" width="78.5" style="15" customWidth="1"/>
    <col min="11782" max="11782" width="18.5" style="15" customWidth="1"/>
    <col min="11783" max="11783" width="7.75" style="15" customWidth="1"/>
    <col min="11784" max="12035" width="9.125" style="15"/>
    <col min="12036" max="12036" width="8.125" style="15" customWidth="1"/>
    <col min="12037" max="12037" width="78.5" style="15" customWidth="1"/>
    <col min="12038" max="12038" width="18.5" style="15" customWidth="1"/>
    <col min="12039" max="12039" width="7.75" style="15" customWidth="1"/>
    <col min="12040" max="12291" width="9.125" style="15"/>
    <col min="12292" max="12292" width="8.125" style="15" customWidth="1"/>
    <col min="12293" max="12293" width="78.5" style="15" customWidth="1"/>
    <col min="12294" max="12294" width="18.5" style="15" customWidth="1"/>
    <col min="12295" max="12295" width="7.75" style="15" customWidth="1"/>
    <col min="12296" max="12547" width="9.125" style="15"/>
    <col min="12548" max="12548" width="8.125" style="15" customWidth="1"/>
    <col min="12549" max="12549" width="78.5" style="15" customWidth="1"/>
    <col min="12550" max="12550" width="18.5" style="15" customWidth="1"/>
    <col min="12551" max="12551" width="7.75" style="15" customWidth="1"/>
    <col min="12552" max="12803" width="9.125" style="15"/>
    <col min="12804" max="12804" width="8.125" style="15" customWidth="1"/>
    <col min="12805" max="12805" width="78.5" style="15" customWidth="1"/>
    <col min="12806" max="12806" width="18.5" style="15" customWidth="1"/>
    <col min="12807" max="12807" width="7.75" style="15" customWidth="1"/>
    <col min="12808" max="13059" width="9.125" style="15"/>
    <col min="13060" max="13060" width="8.125" style="15" customWidth="1"/>
    <col min="13061" max="13061" width="78.5" style="15" customWidth="1"/>
    <col min="13062" max="13062" width="18.5" style="15" customWidth="1"/>
    <col min="13063" max="13063" width="7.75" style="15" customWidth="1"/>
    <col min="13064" max="13315" width="9.125" style="15"/>
    <col min="13316" max="13316" width="8.125" style="15" customWidth="1"/>
    <col min="13317" max="13317" width="78.5" style="15" customWidth="1"/>
    <col min="13318" max="13318" width="18.5" style="15" customWidth="1"/>
    <col min="13319" max="13319" width="7.75" style="15" customWidth="1"/>
    <col min="13320" max="13571" width="9.125" style="15"/>
    <col min="13572" max="13572" width="8.125" style="15" customWidth="1"/>
    <col min="13573" max="13573" width="78.5" style="15" customWidth="1"/>
    <col min="13574" max="13574" width="18.5" style="15" customWidth="1"/>
    <col min="13575" max="13575" width="7.75" style="15" customWidth="1"/>
    <col min="13576" max="13827" width="9.125" style="15"/>
    <col min="13828" max="13828" width="8.125" style="15" customWidth="1"/>
    <col min="13829" max="13829" width="78.5" style="15" customWidth="1"/>
    <col min="13830" max="13830" width="18.5" style="15" customWidth="1"/>
    <col min="13831" max="13831" width="7.75" style="15" customWidth="1"/>
    <col min="13832" max="14083" width="9.125" style="15"/>
    <col min="14084" max="14084" width="8.125" style="15" customWidth="1"/>
    <col min="14085" max="14085" width="78.5" style="15" customWidth="1"/>
    <col min="14086" max="14086" width="18.5" style="15" customWidth="1"/>
    <col min="14087" max="14087" width="7.75" style="15" customWidth="1"/>
    <col min="14088" max="14339" width="9.125" style="15"/>
    <col min="14340" max="14340" width="8.125" style="15" customWidth="1"/>
    <col min="14341" max="14341" width="78.5" style="15" customWidth="1"/>
    <col min="14342" max="14342" width="18.5" style="15" customWidth="1"/>
    <col min="14343" max="14343" width="7.75" style="15" customWidth="1"/>
    <col min="14344" max="14595" width="9.125" style="15"/>
    <col min="14596" max="14596" width="8.125" style="15" customWidth="1"/>
    <col min="14597" max="14597" width="78.5" style="15" customWidth="1"/>
    <col min="14598" max="14598" width="18.5" style="15" customWidth="1"/>
    <col min="14599" max="14599" width="7.75" style="15" customWidth="1"/>
    <col min="14600" max="14851" width="9.125" style="15"/>
    <col min="14852" max="14852" width="8.125" style="15" customWidth="1"/>
    <col min="14853" max="14853" width="78.5" style="15" customWidth="1"/>
    <col min="14854" max="14854" width="18.5" style="15" customWidth="1"/>
    <col min="14855" max="14855" width="7.75" style="15" customWidth="1"/>
    <col min="14856" max="15107" width="9.125" style="15"/>
    <col min="15108" max="15108" width="8.125" style="15" customWidth="1"/>
    <col min="15109" max="15109" width="78.5" style="15" customWidth="1"/>
    <col min="15110" max="15110" width="18.5" style="15" customWidth="1"/>
    <col min="15111" max="15111" width="7.75" style="15" customWidth="1"/>
    <col min="15112" max="15363" width="9.125" style="15"/>
    <col min="15364" max="15364" width="8.125" style="15" customWidth="1"/>
    <col min="15365" max="15365" width="78.5" style="15" customWidth="1"/>
    <col min="15366" max="15366" width="18.5" style="15" customWidth="1"/>
    <col min="15367" max="15367" width="7.75" style="15" customWidth="1"/>
    <col min="15368" max="15619" width="9.125" style="15"/>
    <col min="15620" max="15620" width="8.125" style="15" customWidth="1"/>
    <col min="15621" max="15621" width="78.5" style="15" customWidth="1"/>
    <col min="15622" max="15622" width="18.5" style="15" customWidth="1"/>
    <col min="15623" max="15623" width="7.75" style="15" customWidth="1"/>
    <col min="15624" max="15875" width="9.125" style="15"/>
    <col min="15876" max="15876" width="8.125" style="15" customWidth="1"/>
    <col min="15877" max="15877" width="78.5" style="15" customWidth="1"/>
    <col min="15878" max="15878" width="18.5" style="15" customWidth="1"/>
    <col min="15879" max="15879" width="7.75" style="15" customWidth="1"/>
    <col min="15880" max="16131" width="9.125" style="15"/>
    <col min="16132" max="16132" width="8.125" style="15" customWidth="1"/>
    <col min="16133" max="16133" width="78.5" style="15" customWidth="1"/>
    <col min="16134" max="16134" width="18.5" style="15" customWidth="1"/>
    <col min="16135" max="16135" width="7.75" style="15" customWidth="1"/>
    <col min="16136" max="16384" width="9.125" style="15"/>
  </cols>
  <sheetData>
    <row r="1" spans="1:9" ht="15.95" customHeight="1">
      <c r="A1" s="530" t="s">
        <v>0</v>
      </c>
      <c r="B1" s="530"/>
      <c r="C1" s="530"/>
      <c r="D1" s="194"/>
      <c r="E1" s="194"/>
      <c r="F1" s="194"/>
    </row>
    <row r="2" spans="1:9" ht="15.95" customHeight="1" thickBot="1">
      <c r="A2" s="529" t="s">
        <v>1</v>
      </c>
      <c r="B2" s="529"/>
      <c r="C2" s="16"/>
      <c r="D2" s="199"/>
      <c r="E2" s="16"/>
      <c r="F2" s="16" t="s">
        <v>553</v>
      </c>
    </row>
    <row r="3" spans="1:9" ht="24.75" thickBot="1">
      <c r="A3" s="17" t="s">
        <v>2</v>
      </c>
      <c r="B3" s="18" t="s">
        <v>3</v>
      </c>
      <c r="C3" s="19" t="s">
        <v>554</v>
      </c>
      <c r="D3" s="19" t="s">
        <v>579</v>
      </c>
      <c r="E3" s="19" t="s">
        <v>580</v>
      </c>
      <c r="F3" s="19" t="s">
        <v>1350</v>
      </c>
    </row>
    <row r="4" spans="1:9" s="23" customFormat="1" ht="12" customHeight="1" thickBot="1">
      <c r="A4" s="20">
        <v>1</v>
      </c>
      <c r="B4" s="21">
        <v>2</v>
      </c>
      <c r="C4" s="22">
        <v>3</v>
      </c>
      <c r="D4" s="22">
        <v>3</v>
      </c>
      <c r="E4" s="22">
        <v>3</v>
      </c>
      <c r="F4" s="22">
        <v>3</v>
      </c>
    </row>
    <row r="5" spans="1:9" s="26" customFormat="1" ht="12" customHeight="1" thickBot="1">
      <c r="A5" s="24" t="s">
        <v>4</v>
      </c>
      <c r="B5" s="25" t="s">
        <v>1351</v>
      </c>
      <c r="C5" s="11"/>
      <c r="D5" s="11"/>
      <c r="E5" s="11"/>
      <c r="F5" s="171"/>
    </row>
    <row r="6" spans="1:9" s="26" customFormat="1" ht="12" customHeight="1" thickBot="1">
      <c r="A6" s="24" t="s">
        <v>14</v>
      </c>
      <c r="B6" s="35" t="s">
        <v>15</v>
      </c>
      <c r="C6" s="11">
        <f>+C7+C8+C9+C10+C11</f>
        <v>79103976</v>
      </c>
      <c r="D6" s="11">
        <f t="shared" ref="D6:E6" si="0">+D7+D8+D9+D10+D11</f>
        <v>145749746</v>
      </c>
      <c r="E6" s="11">
        <f t="shared" si="0"/>
        <v>149408911</v>
      </c>
      <c r="F6" s="171">
        <f t="shared" ref="F6:F65" si="1">E6/D6*100</f>
        <v>102.51058070454545</v>
      </c>
      <c r="H6" s="526">
        <f>'[1]1.1.PMINFO.'!E12-'1.3.sz.mell.'!D6</f>
        <v>145749746</v>
      </c>
      <c r="I6" s="526">
        <f>'[1]1.1.PMINFO.'!F12-'1.3.sz.mell.'!E6</f>
        <v>149408911</v>
      </c>
    </row>
    <row r="7" spans="1:9" s="26" customFormat="1" ht="12" customHeight="1">
      <c r="A7" s="27" t="s">
        <v>16</v>
      </c>
      <c r="B7" s="28" t="s">
        <v>17</v>
      </c>
      <c r="C7" s="29"/>
      <c r="D7" s="29"/>
      <c r="E7" s="29"/>
      <c r="F7" s="172"/>
      <c r="H7" s="526">
        <f>'[1]1.1.PMINFO.'!E13-'1.3.sz.mell.'!D7</f>
        <v>0</v>
      </c>
      <c r="I7" s="526">
        <f>'[1]1.1.PMINFO.'!F13-'1.3.sz.mell.'!E7</f>
        <v>0</v>
      </c>
    </row>
    <row r="8" spans="1:9" s="26" customFormat="1" ht="12" customHeight="1">
      <c r="A8" s="30" t="s">
        <v>18</v>
      </c>
      <c r="B8" s="31" t="s">
        <v>19</v>
      </c>
      <c r="C8" s="32"/>
      <c r="D8" s="32"/>
      <c r="E8" s="32"/>
      <c r="F8" s="173"/>
      <c r="H8" s="526">
        <f>'[1]1.1.PMINFO.'!E14-'1.3.sz.mell.'!D8</f>
        <v>0</v>
      </c>
      <c r="I8" s="526">
        <f>'[1]1.1.PMINFO.'!F14-'1.3.sz.mell.'!E8</f>
        <v>0</v>
      </c>
    </row>
    <row r="9" spans="1:9" s="26" customFormat="1" ht="12" customHeight="1">
      <c r="A9" s="30" t="s">
        <v>20</v>
      </c>
      <c r="B9" s="31" t="s">
        <v>21</v>
      </c>
      <c r="C9" s="32"/>
      <c r="D9" s="32"/>
      <c r="E9" s="32"/>
      <c r="F9" s="173"/>
      <c r="H9" s="526">
        <f>'[1]1.1.PMINFO.'!E15-'1.3.sz.mell.'!D9</f>
        <v>0</v>
      </c>
      <c r="I9" s="526">
        <f>'[1]1.1.PMINFO.'!F15-'1.3.sz.mell.'!E9</f>
        <v>0</v>
      </c>
    </row>
    <row r="10" spans="1:9" s="26" customFormat="1" ht="12" customHeight="1">
      <c r="A10" s="30" t="s">
        <v>22</v>
      </c>
      <c r="B10" s="31" t="s">
        <v>23</v>
      </c>
      <c r="C10" s="32"/>
      <c r="D10" s="32"/>
      <c r="E10" s="32"/>
      <c r="F10" s="173"/>
      <c r="H10" s="526">
        <f>'[1]1.1.PMINFO.'!E16-'1.3.sz.mell.'!D10</f>
        <v>0</v>
      </c>
      <c r="I10" s="526">
        <f>'[1]1.1.PMINFO.'!F16-'1.3.sz.mell.'!E10</f>
        <v>0</v>
      </c>
    </row>
    <row r="11" spans="1:9" s="26" customFormat="1" ht="12" customHeight="1">
      <c r="A11" s="30" t="s">
        <v>24</v>
      </c>
      <c r="B11" s="31" t="s">
        <v>25</v>
      </c>
      <c r="C11" s="32">
        <v>79103976</v>
      </c>
      <c r="D11" s="32">
        <v>145749746</v>
      </c>
      <c r="E11" s="32">
        <v>149408911</v>
      </c>
      <c r="F11" s="173">
        <f t="shared" si="1"/>
        <v>102.51058070454545</v>
      </c>
      <c r="H11" s="526">
        <f>'[1]1.1.PMINFO.'!E17-'1.3.sz.mell.'!D11</f>
        <v>145749746</v>
      </c>
      <c r="I11" s="526">
        <f>'[1]1.1.PMINFO.'!F17-'1.3.sz.mell.'!E11</f>
        <v>149408911</v>
      </c>
    </row>
    <row r="12" spans="1:9" s="26" customFormat="1" ht="12" customHeight="1" thickBot="1">
      <c r="A12" s="33" t="s">
        <v>1352</v>
      </c>
      <c r="B12" s="34" t="s">
        <v>1353</v>
      </c>
      <c r="C12" s="36"/>
      <c r="D12" s="36"/>
      <c r="E12" s="36"/>
      <c r="F12" s="176"/>
      <c r="H12" s="526">
        <f>'[1]1.1.PMINFO.'!E18-'1.3.sz.mell.'!D12</f>
        <v>0</v>
      </c>
      <c r="I12" s="526">
        <f>'[1]1.1.PMINFO.'!F18-'1.3.sz.mell.'!E12</f>
        <v>0</v>
      </c>
    </row>
    <row r="13" spans="1:9" s="26" customFormat="1" ht="12" customHeight="1" thickBot="1">
      <c r="A13" s="24" t="s">
        <v>26</v>
      </c>
      <c r="B13" s="25" t="s">
        <v>27</v>
      </c>
      <c r="C13" s="11">
        <f>+C14+C15+C16+C17+C18</f>
        <v>0</v>
      </c>
      <c r="D13" s="11">
        <v>0</v>
      </c>
      <c r="E13" s="11">
        <f t="shared" ref="E13" si="2">+E14+E15+E16+E17+E18</f>
        <v>0</v>
      </c>
      <c r="F13" s="171"/>
    </row>
    <row r="14" spans="1:9" s="26" customFormat="1" ht="12" customHeight="1">
      <c r="A14" s="27" t="s">
        <v>28</v>
      </c>
      <c r="B14" s="28" t="s">
        <v>29</v>
      </c>
      <c r="C14" s="29"/>
      <c r="D14" s="29"/>
      <c r="E14" s="29"/>
      <c r="F14" s="172"/>
    </row>
    <row r="15" spans="1:9" s="26" customFormat="1" ht="12" customHeight="1">
      <c r="A15" s="30" t="s">
        <v>30</v>
      </c>
      <c r="B15" s="31" t="s">
        <v>31</v>
      </c>
      <c r="C15" s="32"/>
      <c r="D15" s="32"/>
      <c r="E15" s="32"/>
      <c r="F15" s="173"/>
    </row>
    <row r="16" spans="1:9" s="26" customFormat="1" ht="12" customHeight="1">
      <c r="A16" s="30" t="s">
        <v>32</v>
      </c>
      <c r="B16" s="31" t="s">
        <v>33</v>
      </c>
      <c r="C16" s="32"/>
      <c r="D16" s="32"/>
      <c r="E16" s="32"/>
      <c r="F16" s="173"/>
    </row>
    <row r="17" spans="1:9" s="26" customFormat="1" ht="12" customHeight="1">
      <c r="A17" s="30" t="s">
        <v>34</v>
      </c>
      <c r="B17" s="31" t="s">
        <v>35</v>
      </c>
      <c r="C17" s="32"/>
      <c r="D17" s="32"/>
      <c r="E17" s="32"/>
      <c r="F17" s="173"/>
    </row>
    <row r="18" spans="1:9" s="26" customFormat="1" ht="12" customHeight="1">
      <c r="A18" s="30" t="s">
        <v>36</v>
      </c>
      <c r="B18" s="31" t="s">
        <v>37</v>
      </c>
      <c r="C18" s="32"/>
      <c r="D18" s="32"/>
      <c r="E18" s="32"/>
      <c r="F18" s="173"/>
    </row>
    <row r="19" spans="1:9" s="26" customFormat="1" ht="12" customHeight="1" thickBot="1">
      <c r="A19" s="33" t="s">
        <v>1354</v>
      </c>
      <c r="B19" s="34" t="s">
        <v>1355</v>
      </c>
      <c r="C19" s="36"/>
      <c r="D19" s="36"/>
      <c r="E19" s="36"/>
      <c r="F19" s="176"/>
    </row>
    <row r="20" spans="1:9" s="26" customFormat="1" ht="12" customHeight="1" thickBot="1">
      <c r="A20" s="24" t="s">
        <v>38</v>
      </c>
      <c r="B20" s="25" t="s">
        <v>159</v>
      </c>
      <c r="C20" s="14">
        <f>+C21+C24+C25+C26</f>
        <v>0</v>
      </c>
      <c r="D20" s="14">
        <v>0</v>
      </c>
      <c r="E20" s="14">
        <f t="shared" ref="E20" si="3">+E21+E24+E25+E26</f>
        <v>0</v>
      </c>
      <c r="F20" s="174"/>
    </row>
    <row r="21" spans="1:9" s="26" customFormat="1" ht="12" hidden="1" customHeight="1">
      <c r="A21" s="27" t="s">
        <v>1356</v>
      </c>
      <c r="B21" s="28" t="s">
        <v>1357</v>
      </c>
      <c r="C21" s="37">
        <f>+C22+C23</f>
        <v>0</v>
      </c>
      <c r="D21" s="37">
        <v>0</v>
      </c>
      <c r="E21" s="37">
        <f t="shared" ref="E21" si="4">+E22+E23</f>
        <v>0</v>
      </c>
      <c r="F21" s="175" t="e">
        <f t="shared" si="1"/>
        <v>#DIV/0!</v>
      </c>
    </row>
    <row r="22" spans="1:9" s="26" customFormat="1" ht="12" hidden="1" customHeight="1">
      <c r="A22" s="30" t="s">
        <v>1358</v>
      </c>
      <c r="B22" s="31" t="s">
        <v>1359</v>
      </c>
      <c r="C22" s="32"/>
      <c r="D22" s="32"/>
      <c r="E22" s="32"/>
      <c r="F22" s="173" t="e">
        <f t="shared" si="1"/>
        <v>#DIV/0!</v>
      </c>
    </row>
    <row r="23" spans="1:9" s="26" customFormat="1" ht="12" hidden="1" customHeight="1">
      <c r="A23" s="30" t="s">
        <v>1360</v>
      </c>
      <c r="B23" s="31" t="s">
        <v>1361</v>
      </c>
      <c r="C23" s="32"/>
      <c r="D23" s="32"/>
      <c r="E23" s="32"/>
      <c r="F23" s="173" t="e">
        <f t="shared" si="1"/>
        <v>#DIV/0!</v>
      </c>
    </row>
    <row r="24" spans="1:9" s="26" customFormat="1" ht="12" hidden="1" customHeight="1">
      <c r="A24" s="30" t="s">
        <v>1362</v>
      </c>
      <c r="B24" s="31" t="s">
        <v>1363</v>
      </c>
      <c r="C24" s="32"/>
      <c r="D24" s="32"/>
      <c r="E24" s="32"/>
      <c r="F24" s="173" t="e">
        <f t="shared" si="1"/>
        <v>#DIV/0!</v>
      </c>
    </row>
    <row r="25" spans="1:9" s="26" customFormat="1" ht="12" hidden="1" customHeight="1">
      <c r="A25" s="30" t="s">
        <v>1364</v>
      </c>
      <c r="B25" s="31" t="s">
        <v>1365</v>
      </c>
      <c r="C25" s="32"/>
      <c r="D25" s="32"/>
      <c r="E25" s="32"/>
      <c r="F25" s="173" t="e">
        <f t="shared" si="1"/>
        <v>#DIV/0!</v>
      </c>
    </row>
    <row r="26" spans="1:9" s="26" customFormat="1" ht="12" hidden="1" customHeight="1" thickBot="1">
      <c r="A26" s="33" t="s">
        <v>1366</v>
      </c>
      <c r="B26" s="34" t="s">
        <v>1367</v>
      </c>
      <c r="C26" s="36"/>
      <c r="D26" s="36"/>
      <c r="E26" s="36"/>
      <c r="F26" s="176" t="e">
        <f t="shared" si="1"/>
        <v>#DIV/0!</v>
      </c>
    </row>
    <row r="27" spans="1:9" s="26" customFormat="1" ht="12" customHeight="1" thickBot="1">
      <c r="A27" s="24" t="s">
        <v>40</v>
      </c>
      <c r="B27" s="25" t="s">
        <v>41</v>
      </c>
      <c r="C27" s="11">
        <f>SUM(C28:C37)</f>
        <v>95870363</v>
      </c>
      <c r="D27" s="11">
        <f t="shared" ref="D27:E27" si="5">SUM(D28:D37)</f>
        <v>89201363</v>
      </c>
      <c r="E27" s="11">
        <f t="shared" si="5"/>
        <v>92464080</v>
      </c>
      <c r="F27" s="171">
        <f t="shared" si="1"/>
        <v>103.65769859368628</v>
      </c>
      <c r="H27" s="527">
        <f>'[1]1.1.PMINFO.'!E32-'1.3.sz.mell.'!D27</f>
        <v>89201363</v>
      </c>
      <c r="I27" s="527">
        <f>'[1]1.1.PMINFO.'!F32-'1.3.sz.mell.'!E27</f>
        <v>92469080</v>
      </c>
    </row>
    <row r="28" spans="1:9" s="26" customFormat="1" ht="12" customHeight="1">
      <c r="A28" s="27" t="s">
        <v>42</v>
      </c>
      <c r="B28" s="28" t="s">
        <v>43</v>
      </c>
      <c r="C28" s="29"/>
      <c r="D28" s="29">
        <v>0</v>
      </c>
      <c r="E28" s="29">
        <v>0</v>
      </c>
      <c r="F28" s="172"/>
      <c r="H28" s="527">
        <f>'[1]1.1.PMINFO.'!E33-'1.3.sz.mell.'!D28</f>
        <v>0</v>
      </c>
      <c r="I28" s="527">
        <f>'[1]1.1.PMINFO.'!F33-'1.3.sz.mell.'!E28</f>
        <v>0</v>
      </c>
    </row>
    <row r="29" spans="1:9" s="26" customFormat="1" ht="12" customHeight="1">
      <c r="A29" s="30" t="s">
        <v>44</v>
      </c>
      <c r="B29" s="31" t="s">
        <v>45</v>
      </c>
      <c r="C29" s="32">
        <v>95870363</v>
      </c>
      <c r="D29" s="32">
        <v>47701000</v>
      </c>
      <c r="E29" s="32">
        <v>49660157</v>
      </c>
      <c r="F29" s="173">
        <f t="shared" si="1"/>
        <v>104.10716127544495</v>
      </c>
      <c r="H29" s="527">
        <f>'[1]1.1.PMINFO.'!E34-'1.3.sz.mell.'!D29</f>
        <v>47701000</v>
      </c>
      <c r="I29" s="527">
        <f>'[1]1.1.PMINFO.'!F34-'1.3.sz.mell.'!E29</f>
        <v>49660157</v>
      </c>
    </row>
    <row r="30" spans="1:9" s="26" customFormat="1" ht="12" customHeight="1">
      <c r="A30" s="30" t="s">
        <v>46</v>
      </c>
      <c r="B30" s="31" t="s">
        <v>47</v>
      </c>
      <c r="C30" s="32"/>
      <c r="D30" s="32">
        <v>119000</v>
      </c>
      <c r="E30" s="32">
        <v>43035</v>
      </c>
      <c r="F30" s="173">
        <f t="shared" si="1"/>
        <v>36.163865546218489</v>
      </c>
      <c r="H30" s="527">
        <f>'[1]1.1.PMINFO.'!E35-'1.3.sz.mell.'!D30</f>
        <v>119000</v>
      </c>
      <c r="I30" s="527">
        <f>'[1]1.1.PMINFO.'!F35-'1.3.sz.mell.'!E30</f>
        <v>43035</v>
      </c>
    </row>
    <row r="31" spans="1:9" s="26" customFormat="1" ht="12" customHeight="1">
      <c r="A31" s="30" t="s">
        <v>48</v>
      </c>
      <c r="B31" s="31" t="s">
        <v>49</v>
      </c>
      <c r="C31" s="32"/>
      <c r="D31" s="32">
        <v>0</v>
      </c>
      <c r="E31" s="32">
        <v>0</v>
      </c>
      <c r="F31" s="173"/>
      <c r="H31" s="527">
        <f>'[1]1.1.PMINFO.'!E36-'1.3.sz.mell.'!D31</f>
        <v>0</v>
      </c>
      <c r="I31" s="527">
        <f>'[1]1.1.PMINFO.'!F36-'1.3.sz.mell.'!E31</f>
        <v>0</v>
      </c>
    </row>
    <row r="32" spans="1:9" s="26" customFormat="1" ht="12" customHeight="1">
      <c r="A32" s="30" t="s">
        <v>50</v>
      </c>
      <c r="B32" s="31" t="s">
        <v>51</v>
      </c>
      <c r="C32" s="32"/>
      <c r="D32" s="32">
        <v>36896363</v>
      </c>
      <c r="E32" s="32">
        <v>38869877</v>
      </c>
      <c r="F32" s="173">
        <f t="shared" si="1"/>
        <v>105.34880362056282</v>
      </c>
      <c r="H32" s="527">
        <f>'[1]1.1.PMINFO.'!E37-'1.3.sz.mell.'!D32</f>
        <v>36896363</v>
      </c>
      <c r="I32" s="527">
        <f>'[1]1.1.PMINFO.'!F37-'1.3.sz.mell.'!E32</f>
        <v>38869877</v>
      </c>
    </row>
    <row r="33" spans="1:9" s="26" customFormat="1" ht="12" customHeight="1">
      <c r="A33" s="30" t="s">
        <v>52</v>
      </c>
      <c r="B33" s="31" t="s">
        <v>53</v>
      </c>
      <c r="C33" s="32"/>
      <c r="D33" s="32">
        <v>3705000</v>
      </c>
      <c r="E33" s="32">
        <v>3583271</v>
      </c>
      <c r="F33" s="173">
        <f t="shared" si="1"/>
        <v>96.714466936572194</v>
      </c>
      <c r="H33" s="527">
        <f>'[1]1.1.PMINFO.'!E38-'1.3.sz.mell.'!D33</f>
        <v>3705000</v>
      </c>
      <c r="I33" s="527">
        <f>'[1]1.1.PMINFO.'!F38-'1.3.sz.mell.'!E33</f>
        <v>3583271</v>
      </c>
    </row>
    <row r="34" spans="1:9" s="26" customFormat="1" ht="12" customHeight="1">
      <c r="A34" s="30" t="s">
        <v>54</v>
      </c>
      <c r="B34" s="31" t="s">
        <v>55</v>
      </c>
      <c r="C34" s="32"/>
      <c r="D34" s="32">
        <v>780000</v>
      </c>
      <c r="E34" s="32">
        <v>304000</v>
      </c>
      <c r="F34" s="173"/>
      <c r="H34" s="527">
        <f>'[1]1.1.PMINFO.'!E39-'1.3.sz.mell.'!D34</f>
        <v>780000</v>
      </c>
      <c r="I34" s="527">
        <f>'[1]1.1.PMINFO.'!F39-'1.3.sz.mell.'!E34</f>
        <v>304000</v>
      </c>
    </row>
    <row r="35" spans="1:9" s="26" customFormat="1" ht="12" customHeight="1">
      <c r="A35" s="30" t="s">
        <v>56</v>
      </c>
      <c r="B35" s="31" t="s">
        <v>57</v>
      </c>
      <c r="C35" s="32"/>
      <c r="D35" s="32">
        <v>0</v>
      </c>
      <c r="E35" s="32">
        <v>3740</v>
      </c>
      <c r="F35" s="173"/>
      <c r="H35" s="527">
        <f>'[1]1.1.PMINFO.'!E40-'1.3.sz.mell.'!D35</f>
        <v>0</v>
      </c>
      <c r="I35" s="527">
        <f>'[1]1.1.PMINFO.'!F40-'1.3.sz.mell.'!E35</f>
        <v>3740</v>
      </c>
    </row>
    <row r="36" spans="1:9" s="26" customFormat="1" ht="12" customHeight="1">
      <c r="A36" s="30" t="s">
        <v>58</v>
      </c>
      <c r="B36" s="31" t="s">
        <v>59</v>
      </c>
      <c r="C36" s="38"/>
      <c r="D36" s="38">
        <v>0</v>
      </c>
      <c r="E36" s="38">
        <v>0</v>
      </c>
      <c r="F36" s="177"/>
      <c r="H36" s="527">
        <f>'[1]1.1.PMINFO.'!E41-'1.3.sz.mell.'!D36</f>
        <v>0</v>
      </c>
      <c r="I36" s="527">
        <f>'[1]1.1.PMINFO.'!F41-'1.3.sz.mell.'!E36</f>
        <v>0</v>
      </c>
    </row>
    <row r="37" spans="1:9" s="26" customFormat="1" ht="12" customHeight="1" thickBot="1">
      <c r="A37" s="33" t="s">
        <v>60</v>
      </c>
      <c r="B37" s="34" t="s">
        <v>61</v>
      </c>
      <c r="C37" s="39"/>
      <c r="D37" s="39">
        <v>0</v>
      </c>
      <c r="E37" s="39">
        <v>0</v>
      </c>
      <c r="F37" s="178"/>
      <c r="H37" s="527">
        <f>'[1]1.1.PMINFO.'!E42-'1.3.sz.mell.'!D37</f>
        <v>0</v>
      </c>
      <c r="I37" s="527">
        <f>'[1]1.1.PMINFO.'!F42-'1.3.sz.mell.'!E37</f>
        <v>0</v>
      </c>
    </row>
    <row r="38" spans="1:9" s="26" customFormat="1" ht="12" customHeight="1" thickBot="1">
      <c r="A38" s="24" t="s">
        <v>62</v>
      </c>
      <c r="B38" s="25" t="s">
        <v>63</v>
      </c>
      <c r="C38" s="11">
        <f>SUM(C39:C43)</f>
        <v>0</v>
      </c>
      <c r="D38" s="11">
        <v>0</v>
      </c>
      <c r="E38" s="11">
        <f t="shared" ref="E38" si="6">SUM(E39:E43)</f>
        <v>0</v>
      </c>
      <c r="F38" s="171"/>
    </row>
    <row r="39" spans="1:9" s="26" customFormat="1" ht="12" customHeight="1">
      <c r="A39" s="27" t="s">
        <v>64</v>
      </c>
      <c r="B39" s="28" t="s">
        <v>65</v>
      </c>
      <c r="C39" s="40"/>
      <c r="D39" s="40"/>
      <c r="E39" s="40"/>
      <c r="F39" s="179"/>
    </row>
    <row r="40" spans="1:9" s="26" customFormat="1" ht="12" customHeight="1">
      <c r="A40" s="30" t="s">
        <v>66</v>
      </c>
      <c r="B40" s="31" t="s">
        <v>67</v>
      </c>
      <c r="C40" s="38"/>
      <c r="D40" s="38"/>
      <c r="E40" s="38"/>
      <c r="F40" s="177"/>
    </row>
    <row r="41" spans="1:9" s="26" customFormat="1" ht="12" customHeight="1">
      <c r="A41" s="30" t="s">
        <v>68</v>
      </c>
      <c r="B41" s="31" t="s">
        <v>69</v>
      </c>
      <c r="C41" s="38"/>
      <c r="D41" s="38"/>
      <c r="E41" s="38"/>
      <c r="F41" s="177"/>
    </row>
    <row r="42" spans="1:9" s="26" customFormat="1" ht="12" customHeight="1">
      <c r="A42" s="30" t="s">
        <v>70</v>
      </c>
      <c r="B42" s="31" t="s">
        <v>71</v>
      </c>
      <c r="C42" s="38"/>
      <c r="D42" s="38"/>
      <c r="E42" s="38"/>
      <c r="F42" s="177"/>
    </row>
    <row r="43" spans="1:9" s="26" customFormat="1" ht="12" customHeight="1" thickBot="1">
      <c r="A43" s="33" t="s">
        <v>72</v>
      </c>
      <c r="B43" s="34" t="s">
        <v>73</v>
      </c>
      <c r="C43" s="39"/>
      <c r="D43" s="39"/>
      <c r="E43" s="39"/>
      <c r="F43" s="178"/>
    </row>
    <row r="44" spans="1:9" s="26" customFormat="1" ht="12" customHeight="1" thickBot="1">
      <c r="A44" s="24" t="s">
        <v>74</v>
      </c>
      <c r="B44" s="25" t="s">
        <v>75</v>
      </c>
      <c r="C44" s="11">
        <f>SUM(C45:C47)</f>
        <v>0</v>
      </c>
      <c r="D44" s="11">
        <v>0</v>
      </c>
      <c r="E44" s="11">
        <f t="shared" ref="E44" si="7">SUM(E45:E47)</f>
        <v>0</v>
      </c>
      <c r="F44" s="171"/>
    </row>
    <row r="45" spans="1:9" s="26" customFormat="1" ht="12" customHeight="1">
      <c r="A45" s="27" t="s">
        <v>76</v>
      </c>
      <c r="B45" s="28" t="s">
        <v>1368</v>
      </c>
      <c r="C45" s="29"/>
      <c r="D45" s="29"/>
      <c r="E45" s="29"/>
      <c r="F45" s="172"/>
    </row>
    <row r="46" spans="1:9" s="26" customFormat="1" ht="12" customHeight="1">
      <c r="A46" s="30" t="s">
        <v>77</v>
      </c>
      <c r="B46" s="31" t="s">
        <v>1406</v>
      </c>
      <c r="C46" s="32"/>
      <c r="D46" s="32"/>
      <c r="E46" s="32"/>
      <c r="F46" s="173"/>
    </row>
    <row r="47" spans="1:9" s="26" customFormat="1" ht="12" customHeight="1">
      <c r="A47" s="30" t="s">
        <v>78</v>
      </c>
      <c r="B47" s="31" t="s">
        <v>1370</v>
      </c>
      <c r="C47" s="32"/>
      <c r="D47" s="32"/>
      <c r="E47" s="32"/>
      <c r="F47" s="173"/>
    </row>
    <row r="48" spans="1:9" s="26" customFormat="1" ht="12" customHeight="1" thickBot="1">
      <c r="A48" s="33" t="s">
        <v>79</v>
      </c>
      <c r="B48" s="34" t="s">
        <v>1371</v>
      </c>
      <c r="C48" s="36"/>
      <c r="D48" s="36"/>
      <c r="E48" s="36"/>
      <c r="F48" s="176"/>
    </row>
    <row r="49" spans="1:6" s="26" customFormat="1" ht="12" customHeight="1" thickBot="1">
      <c r="A49" s="24" t="s">
        <v>80</v>
      </c>
      <c r="B49" s="35" t="s">
        <v>81</v>
      </c>
      <c r="C49" s="11">
        <f>SUM(C50:C52)</f>
        <v>0</v>
      </c>
      <c r="D49" s="11">
        <v>0</v>
      </c>
      <c r="E49" s="11">
        <f t="shared" ref="E49" si="8">SUM(E50:E52)</f>
        <v>0</v>
      </c>
      <c r="F49" s="171"/>
    </row>
    <row r="50" spans="1:6" s="26" customFormat="1" ht="12" customHeight="1">
      <c r="A50" s="27" t="s">
        <v>1372</v>
      </c>
      <c r="B50" s="28" t="s">
        <v>1373</v>
      </c>
      <c r="C50" s="38"/>
      <c r="D50" s="38"/>
      <c r="E50" s="38"/>
      <c r="F50" s="177"/>
    </row>
    <row r="51" spans="1:6" s="26" customFormat="1" ht="12" customHeight="1">
      <c r="A51" s="30" t="s">
        <v>1374</v>
      </c>
      <c r="B51" s="31" t="s">
        <v>1375</v>
      </c>
      <c r="C51" s="38"/>
      <c r="D51" s="38"/>
      <c r="E51" s="38"/>
      <c r="F51" s="177"/>
    </row>
    <row r="52" spans="1:6" s="26" customFormat="1" ht="12" customHeight="1">
      <c r="A52" s="30" t="s">
        <v>1376</v>
      </c>
      <c r="B52" s="31" t="s">
        <v>1377</v>
      </c>
      <c r="C52" s="38"/>
      <c r="D52" s="38"/>
      <c r="E52" s="38"/>
      <c r="F52" s="177"/>
    </row>
    <row r="53" spans="1:6" s="26" customFormat="1" ht="12" customHeight="1" thickBot="1">
      <c r="A53" s="33" t="s">
        <v>1378</v>
      </c>
      <c r="B53" s="34" t="s">
        <v>1379</v>
      </c>
      <c r="C53" s="38"/>
      <c r="D53" s="38"/>
      <c r="E53" s="38"/>
      <c r="F53" s="177"/>
    </row>
    <row r="54" spans="1:6" s="26" customFormat="1" ht="12" customHeight="1" thickBot="1">
      <c r="A54" s="24" t="s">
        <v>82</v>
      </c>
      <c r="B54" s="25" t="s">
        <v>83</v>
      </c>
      <c r="C54" s="14">
        <f>+C5+C6+C13+C20+C27+C38+C44+C49</f>
        <v>174974339</v>
      </c>
      <c r="D54" s="14">
        <f t="shared" ref="D54" si="9">+D5+D6+D13+D20+D27+D38+D44+D49</f>
        <v>234951109</v>
      </c>
      <c r="E54" s="14">
        <f>+E5+E6+E13+E20+E27+E38+E44+E49</f>
        <v>241872991</v>
      </c>
      <c r="F54" s="174">
        <f t="shared" si="1"/>
        <v>102.94609462771251</v>
      </c>
    </row>
    <row r="55" spans="1:6" s="26" customFormat="1" ht="12" customHeight="1" thickBot="1">
      <c r="A55" s="41" t="s">
        <v>84</v>
      </c>
      <c r="B55" s="35" t="s">
        <v>85</v>
      </c>
      <c r="C55" s="11">
        <f>SUM(C56:C58)</f>
        <v>0</v>
      </c>
      <c r="D55" s="11">
        <v>0</v>
      </c>
      <c r="E55" s="11">
        <f t="shared" ref="E55" si="10">SUM(E56:E58)</f>
        <v>0</v>
      </c>
      <c r="F55" s="171"/>
    </row>
    <row r="56" spans="1:6" s="26" customFormat="1" ht="12" customHeight="1">
      <c r="A56" s="27" t="s">
        <v>86</v>
      </c>
      <c r="B56" s="28" t="s">
        <v>87</v>
      </c>
      <c r="C56" s="38"/>
      <c r="D56" s="38"/>
      <c r="E56" s="38"/>
      <c r="F56" s="177"/>
    </row>
    <row r="57" spans="1:6" s="26" customFormat="1" ht="12" customHeight="1">
      <c r="A57" s="30" t="s">
        <v>88</v>
      </c>
      <c r="B57" s="31" t="s">
        <v>89</v>
      </c>
      <c r="C57" s="38"/>
      <c r="D57" s="38"/>
      <c r="E57" s="38"/>
      <c r="F57" s="177"/>
    </row>
    <row r="58" spans="1:6" s="26" customFormat="1" ht="12" customHeight="1" thickBot="1">
      <c r="A58" s="33" t="s">
        <v>90</v>
      </c>
      <c r="B58" s="42" t="s">
        <v>91</v>
      </c>
      <c r="C58" s="38"/>
      <c r="D58" s="38"/>
      <c r="E58" s="38"/>
      <c r="F58" s="177"/>
    </row>
    <row r="59" spans="1:6" s="26" customFormat="1" ht="12" customHeight="1" thickBot="1">
      <c r="A59" s="41" t="s">
        <v>92</v>
      </c>
      <c r="B59" s="35" t="s">
        <v>93</v>
      </c>
      <c r="C59" s="11">
        <f>SUM(C60:C63)</f>
        <v>0</v>
      </c>
      <c r="D59" s="11">
        <v>0</v>
      </c>
      <c r="E59" s="11">
        <f t="shared" ref="E59" si="11">SUM(E60:E63)</f>
        <v>0</v>
      </c>
      <c r="F59" s="171"/>
    </row>
    <row r="60" spans="1:6" s="26" customFormat="1" ht="12" customHeight="1">
      <c r="A60" s="27" t="s">
        <v>94</v>
      </c>
      <c r="B60" s="28" t="s">
        <v>95</v>
      </c>
      <c r="C60" s="38"/>
      <c r="D60" s="38"/>
      <c r="E60" s="38"/>
      <c r="F60" s="177"/>
    </row>
    <row r="61" spans="1:6" s="26" customFormat="1" ht="12" customHeight="1">
      <c r="A61" s="30" t="s">
        <v>96</v>
      </c>
      <c r="B61" s="31" t="s">
        <v>97</v>
      </c>
      <c r="C61" s="38"/>
      <c r="D61" s="38"/>
      <c r="E61" s="38"/>
      <c r="F61" s="177"/>
    </row>
    <row r="62" spans="1:6" s="26" customFormat="1" ht="12" customHeight="1">
      <c r="A62" s="30" t="s">
        <v>98</v>
      </c>
      <c r="B62" s="31" t="s">
        <v>99</v>
      </c>
      <c r="C62" s="38"/>
      <c r="D62" s="38"/>
      <c r="E62" s="38"/>
      <c r="F62" s="177"/>
    </row>
    <row r="63" spans="1:6" s="26" customFormat="1" ht="12" customHeight="1" thickBot="1">
      <c r="A63" s="33" t="s">
        <v>100</v>
      </c>
      <c r="B63" s="34" t="s">
        <v>101</v>
      </c>
      <c r="C63" s="38"/>
      <c r="D63" s="38"/>
      <c r="E63" s="38"/>
      <c r="F63" s="177"/>
    </row>
    <row r="64" spans="1:6" s="26" customFormat="1" ht="12" customHeight="1" thickBot="1">
      <c r="A64" s="41" t="s">
        <v>102</v>
      </c>
      <c r="B64" s="35" t="s">
        <v>103</v>
      </c>
      <c r="C64" s="11">
        <f>SUM(C65:C66)</f>
        <v>17710093</v>
      </c>
      <c r="D64" s="11">
        <f t="shared" ref="D64:E64" si="12">SUM(D65:D66)</f>
        <v>17321093</v>
      </c>
      <c r="E64" s="11">
        <f t="shared" si="12"/>
        <v>17321444</v>
      </c>
      <c r="F64" s="171">
        <f t="shared" si="1"/>
        <v>100.00202643101102</v>
      </c>
    </row>
    <row r="65" spans="1:6" s="26" customFormat="1" ht="12" customHeight="1">
      <c r="A65" s="27" t="s">
        <v>104</v>
      </c>
      <c r="B65" s="28" t="s">
        <v>105</v>
      </c>
      <c r="C65" s="38">
        <v>17710093</v>
      </c>
      <c r="D65" s="38">
        <v>17321093</v>
      </c>
      <c r="E65" s="38">
        <v>17321444</v>
      </c>
      <c r="F65" s="177">
        <f t="shared" si="1"/>
        <v>100.00202643101102</v>
      </c>
    </row>
    <row r="66" spans="1:6" s="26" customFormat="1" ht="12" customHeight="1" thickBot="1">
      <c r="A66" s="33" t="s">
        <v>106</v>
      </c>
      <c r="B66" s="34" t="s">
        <v>107</v>
      </c>
      <c r="C66" s="38"/>
      <c r="D66" s="38"/>
      <c r="E66" s="38"/>
      <c r="F66" s="177"/>
    </row>
    <row r="67" spans="1:6" s="26" customFormat="1" ht="12" customHeight="1" thickBot="1">
      <c r="A67" s="41" t="s">
        <v>108</v>
      </c>
      <c r="B67" s="35" t="s">
        <v>109</v>
      </c>
      <c r="C67" s="11">
        <f>SUM(C68:C70)</f>
        <v>0</v>
      </c>
      <c r="D67" s="11">
        <v>0</v>
      </c>
      <c r="E67" s="11">
        <f t="shared" ref="E67" si="13">SUM(E68:E70)</f>
        <v>0</v>
      </c>
      <c r="F67" s="171"/>
    </row>
    <row r="68" spans="1:6" s="26" customFormat="1" ht="12" hidden="1" customHeight="1">
      <c r="A68" s="27" t="s">
        <v>1380</v>
      </c>
      <c r="B68" s="28" t="s">
        <v>110</v>
      </c>
      <c r="C68" s="38"/>
      <c r="D68" s="38"/>
      <c r="E68" s="38"/>
      <c r="F68" s="177"/>
    </row>
    <row r="69" spans="1:6" s="26" customFormat="1" ht="12" hidden="1" customHeight="1">
      <c r="A69" s="30" t="s">
        <v>1381</v>
      </c>
      <c r="B69" s="31" t="s">
        <v>111</v>
      </c>
      <c r="C69" s="38"/>
      <c r="D69" s="38"/>
      <c r="E69" s="38"/>
      <c r="F69" s="177"/>
    </row>
    <row r="70" spans="1:6" s="26" customFormat="1" ht="12" hidden="1" customHeight="1" thickBot="1">
      <c r="A70" s="33" t="s">
        <v>1382</v>
      </c>
      <c r="B70" s="34" t="s">
        <v>523</v>
      </c>
      <c r="C70" s="38"/>
      <c r="D70" s="38"/>
      <c r="E70" s="38"/>
      <c r="F70" s="177"/>
    </row>
    <row r="71" spans="1:6" s="26" customFormat="1" ht="12" customHeight="1" thickBot="1">
      <c r="A71" s="41" t="s">
        <v>112</v>
      </c>
      <c r="B71" s="35" t="s">
        <v>113</v>
      </c>
      <c r="C71" s="11">
        <f>SUM(C72:C75)</f>
        <v>0</v>
      </c>
      <c r="D71" s="11">
        <v>0</v>
      </c>
      <c r="E71" s="11">
        <f t="shared" ref="E71" si="14">SUM(E72:E75)</f>
        <v>0</v>
      </c>
      <c r="F71" s="171"/>
    </row>
    <row r="72" spans="1:6" s="26" customFormat="1" ht="12" hidden="1" customHeight="1">
      <c r="A72" s="43" t="s">
        <v>1383</v>
      </c>
      <c r="B72" s="28" t="s">
        <v>524</v>
      </c>
      <c r="C72" s="38"/>
      <c r="D72" s="38"/>
      <c r="E72" s="38"/>
      <c r="F72" s="177"/>
    </row>
    <row r="73" spans="1:6" s="26" customFormat="1" ht="12" hidden="1" customHeight="1">
      <c r="A73" s="44" t="s">
        <v>1384</v>
      </c>
      <c r="B73" s="31" t="s">
        <v>525</v>
      </c>
      <c r="C73" s="38"/>
      <c r="D73" s="38"/>
      <c r="E73" s="38"/>
      <c r="F73" s="177"/>
    </row>
    <row r="74" spans="1:6" s="26" customFormat="1" ht="12" hidden="1" customHeight="1">
      <c r="A74" s="44" t="s">
        <v>1385</v>
      </c>
      <c r="B74" s="31" t="s">
        <v>526</v>
      </c>
      <c r="C74" s="38"/>
      <c r="D74" s="38"/>
      <c r="E74" s="38"/>
      <c r="F74" s="177"/>
    </row>
    <row r="75" spans="1:6" s="26" customFormat="1" ht="12" hidden="1" customHeight="1" thickBot="1">
      <c r="A75" s="45" t="s">
        <v>1386</v>
      </c>
      <c r="B75" s="34" t="s">
        <v>527</v>
      </c>
      <c r="C75" s="38"/>
      <c r="D75" s="38"/>
      <c r="E75" s="38"/>
      <c r="F75" s="177"/>
    </row>
    <row r="76" spans="1:6" s="26" customFormat="1" ht="13.5" customHeight="1" thickBot="1">
      <c r="A76" s="41" t="s">
        <v>114</v>
      </c>
      <c r="B76" s="35" t="s">
        <v>115</v>
      </c>
      <c r="C76" s="46"/>
      <c r="D76" s="46"/>
      <c r="E76" s="46"/>
      <c r="F76" s="180"/>
    </row>
    <row r="77" spans="1:6" s="26" customFormat="1" ht="15.75" customHeight="1" thickBot="1">
      <c r="A77" s="41" t="s">
        <v>1387</v>
      </c>
      <c r="B77" s="47" t="s">
        <v>116</v>
      </c>
      <c r="C77" s="14">
        <f>+C55+C59+C64+C67+C71+C76</f>
        <v>17710093</v>
      </c>
      <c r="D77" s="14">
        <f t="shared" ref="D77:E77" si="15">+D55+D59+D64+D67+D71+D76</f>
        <v>17321093</v>
      </c>
      <c r="E77" s="14">
        <f t="shared" si="15"/>
        <v>17321444</v>
      </c>
      <c r="F77" s="174">
        <f t="shared" ref="F77:F78" si="16">E77/D77*100</f>
        <v>100.00202643101102</v>
      </c>
    </row>
    <row r="78" spans="1:6" s="26" customFormat="1" ht="16.5" customHeight="1" thickBot="1">
      <c r="A78" s="200" t="s">
        <v>1388</v>
      </c>
      <c r="B78" s="48" t="s">
        <v>117</v>
      </c>
      <c r="C78" s="14">
        <f>+C54+C77</f>
        <v>192684432</v>
      </c>
      <c r="D78" s="14">
        <f t="shared" ref="D78:E78" si="17">+D54+D77</f>
        <v>252272202</v>
      </c>
      <c r="E78" s="14">
        <f t="shared" si="17"/>
        <v>259194435</v>
      </c>
      <c r="F78" s="174">
        <f t="shared" si="16"/>
        <v>102.74395392957328</v>
      </c>
    </row>
    <row r="79" spans="1:6" s="26" customFormat="1">
      <c r="A79" s="74"/>
      <c r="B79" s="75"/>
      <c r="C79" s="76"/>
      <c r="D79" s="76"/>
      <c r="E79" s="76"/>
      <c r="F79" s="76"/>
    </row>
    <row r="80" spans="1:6" ht="16.5" customHeight="1">
      <c r="A80" s="530" t="s">
        <v>118</v>
      </c>
      <c r="B80" s="530"/>
      <c r="C80" s="530"/>
      <c r="D80" s="194"/>
      <c r="E80" s="194"/>
      <c r="F80" s="194"/>
    </row>
    <row r="81" spans="1:9" s="50" customFormat="1" ht="16.5" customHeight="1" thickBot="1">
      <c r="A81" s="531" t="s">
        <v>119</v>
      </c>
      <c r="B81" s="531"/>
      <c r="C81" s="16"/>
      <c r="D81" s="199"/>
      <c r="E81" s="202"/>
      <c r="F81" s="199" t="s">
        <v>553</v>
      </c>
    </row>
    <row r="82" spans="1:9" ht="38.1" customHeight="1" thickBot="1">
      <c r="A82" s="17" t="s">
        <v>2</v>
      </c>
      <c r="B82" s="18" t="s">
        <v>120</v>
      </c>
      <c r="C82" s="19" t="s">
        <v>554</v>
      </c>
      <c r="D82" s="19" t="s">
        <v>579</v>
      </c>
      <c r="E82" s="19" t="s">
        <v>580</v>
      </c>
      <c r="F82" s="19" t="s">
        <v>1350</v>
      </c>
    </row>
    <row r="83" spans="1:9" s="23" customFormat="1" ht="12" customHeight="1" thickBot="1">
      <c r="A83" s="10">
        <v>1</v>
      </c>
      <c r="B83" s="51">
        <v>2</v>
      </c>
      <c r="C83" s="52">
        <v>3</v>
      </c>
      <c r="D83" s="52">
        <v>3</v>
      </c>
      <c r="E83" s="52">
        <v>3</v>
      </c>
      <c r="F83" s="52">
        <v>3</v>
      </c>
    </row>
    <row r="84" spans="1:9" ht="12" customHeight="1" thickBot="1">
      <c r="A84" s="53" t="s">
        <v>4</v>
      </c>
      <c r="B84" s="54" t="s">
        <v>121</v>
      </c>
      <c r="C84" s="55">
        <f>SUM(C85:C89)</f>
        <v>182034592</v>
      </c>
      <c r="D84" s="55">
        <f t="shared" ref="D84:E84" si="18">SUM(D85:D89)</f>
        <v>246699631</v>
      </c>
      <c r="E84" s="55">
        <f t="shared" si="18"/>
        <v>234167369</v>
      </c>
      <c r="F84" s="183">
        <f t="shared" ref="F84:F122" si="19">E84/D84*100</f>
        <v>94.920032126031032</v>
      </c>
    </row>
    <row r="85" spans="1:9" ht="12" customHeight="1">
      <c r="A85" s="56" t="s">
        <v>5</v>
      </c>
      <c r="B85" s="57" t="s">
        <v>122</v>
      </c>
      <c r="C85" s="58">
        <v>103727000</v>
      </c>
      <c r="D85" s="58">
        <v>132011423</v>
      </c>
      <c r="E85" s="58">
        <v>122382340</v>
      </c>
      <c r="F85" s="184">
        <f t="shared" si="19"/>
        <v>92.7058713699344</v>
      </c>
      <c r="H85" s="15">
        <f>'[1]1.1.PMINFO.'!E94-'1.3.sz.mell.'!D85</f>
        <v>132011423</v>
      </c>
      <c r="I85" s="15">
        <f>'[1]1.1.PMINFO.'!F94-'1.3.sz.mell.'!E85</f>
        <v>122382340</v>
      </c>
    </row>
    <row r="86" spans="1:9" ht="12" customHeight="1">
      <c r="A86" s="30" t="s">
        <v>7</v>
      </c>
      <c r="B86" s="2" t="s">
        <v>123</v>
      </c>
      <c r="C86" s="32">
        <v>26591000</v>
      </c>
      <c r="D86" s="32">
        <v>32646747</v>
      </c>
      <c r="E86" s="32">
        <v>30597644</v>
      </c>
      <c r="F86" s="173">
        <f t="shared" si="19"/>
        <v>93.723408338356037</v>
      </c>
      <c r="H86" s="15">
        <f>'[1]1.1.PMINFO.'!E95-'1.3.sz.mell.'!D86</f>
        <v>32646747</v>
      </c>
      <c r="I86" s="15">
        <f>'[1]1.1.PMINFO.'!F95-'1.3.sz.mell.'!E86</f>
        <v>30597644</v>
      </c>
    </row>
    <row r="87" spans="1:9" ht="12" customHeight="1">
      <c r="A87" s="30" t="s">
        <v>9</v>
      </c>
      <c r="B87" s="2" t="s">
        <v>124</v>
      </c>
      <c r="C87" s="36">
        <v>45807000</v>
      </c>
      <c r="D87" s="36">
        <v>55369461</v>
      </c>
      <c r="E87" s="36">
        <v>54653418</v>
      </c>
      <c r="F87" s="176">
        <f t="shared" si="19"/>
        <v>98.706790734336394</v>
      </c>
      <c r="H87" s="15">
        <f>'[1]1.1.PMINFO.'!E96-'1.3.sz.mell.'!D87</f>
        <v>55369461</v>
      </c>
      <c r="I87" s="15">
        <f>'[1]1.1.PMINFO.'!F96-'1.3.sz.mell.'!E87</f>
        <v>54653418</v>
      </c>
    </row>
    <row r="88" spans="1:9" ht="12" customHeight="1">
      <c r="A88" s="30" t="s">
        <v>10</v>
      </c>
      <c r="B88" s="59" t="s">
        <v>125</v>
      </c>
      <c r="C88" s="36">
        <v>0</v>
      </c>
      <c r="D88" s="36">
        <v>0</v>
      </c>
      <c r="E88" s="36">
        <v>0</v>
      </c>
      <c r="F88" s="176"/>
      <c r="H88" s="15">
        <f>'[1]1.1.PMINFO.'!E97-'1.3.sz.mell.'!D88</f>
        <v>0</v>
      </c>
      <c r="I88" s="15">
        <f>'[1]1.1.PMINFO.'!F97-'1.3.sz.mell.'!E88</f>
        <v>0</v>
      </c>
    </row>
    <row r="89" spans="1:9" ht="12" customHeight="1" thickBot="1">
      <c r="A89" s="30" t="s">
        <v>126</v>
      </c>
      <c r="B89" s="60" t="s">
        <v>127</v>
      </c>
      <c r="C89" s="36">
        <v>5909592</v>
      </c>
      <c r="D89" s="36">
        <v>26672000</v>
      </c>
      <c r="E89" s="36">
        <v>26533967</v>
      </c>
      <c r="F89" s="176">
        <f t="shared" si="19"/>
        <v>99.482479754049194</v>
      </c>
      <c r="H89" s="15">
        <f>'[1]1.1.PMINFO.'!E98-'1.3.sz.mell.'!D89</f>
        <v>26672000</v>
      </c>
      <c r="I89" s="15">
        <f>'[1]1.1.PMINFO.'!F98-'1.3.sz.mell.'!E89</f>
        <v>26533967</v>
      </c>
    </row>
    <row r="90" spans="1:9" ht="12" customHeight="1" thickBot="1">
      <c r="A90" s="24" t="s">
        <v>14</v>
      </c>
      <c r="B90" s="62" t="s">
        <v>1389</v>
      </c>
      <c r="C90" s="11">
        <f>+C91+C93+C95</f>
        <v>150000</v>
      </c>
      <c r="D90" s="11">
        <f t="shared" ref="D90:E90" si="20">+D91+D93+D95</f>
        <v>1191000</v>
      </c>
      <c r="E90" s="11">
        <f t="shared" si="20"/>
        <v>453926</v>
      </c>
      <c r="F90" s="171">
        <f t="shared" si="19"/>
        <v>38.113014273719564</v>
      </c>
    </row>
    <row r="91" spans="1:9" ht="12" customHeight="1">
      <c r="A91" s="27" t="s">
        <v>16</v>
      </c>
      <c r="B91" s="2" t="s">
        <v>128</v>
      </c>
      <c r="C91" s="29">
        <v>150000</v>
      </c>
      <c r="D91" s="29">
        <v>1191000</v>
      </c>
      <c r="E91" s="29">
        <v>453926</v>
      </c>
      <c r="F91" s="172">
        <f t="shared" si="19"/>
        <v>38.113014273719564</v>
      </c>
      <c r="H91" s="528">
        <f>'[1]1.1.PMINFO.'!E104-'1.3.sz.mell.'!D91</f>
        <v>1191000</v>
      </c>
      <c r="I91" s="528">
        <f>'[1]1.1.PMINFO.'!F104-'1.3.sz.mell.'!E91</f>
        <v>453926</v>
      </c>
    </row>
    <row r="92" spans="1:9" ht="12" customHeight="1">
      <c r="A92" s="27" t="s">
        <v>18</v>
      </c>
      <c r="B92" s="63" t="s">
        <v>129</v>
      </c>
      <c r="C92" s="29"/>
      <c r="D92" s="29"/>
      <c r="E92" s="29"/>
      <c r="F92" s="172"/>
      <c r="H92" s="528">
        <f>'[1]1.1.PMINFO.'!E105-D92</f>
        <v>0</v>
      </c>
      <c r="I92" s="528">
        <f>'[1]1.1.PMINFO.'!F105-E92</f>
        <v>0</v>
      </c>
    </row>
    <row r="93" spans="1:9" ht="12" customHeight="1">
      <c r="A93" s="27" t="s">
        <v>20</v>
      </c>
      <c r="B93" s="63" t="s">
        <v>130</v>
      </c>
      <c r="C93" s="32"/>
      <c r="D93" s="32"/>
      <c r="E93" s="32"/>
      <c r="F93" s="173"/>
      <c r="H93" s="528">
        <f>'[1]1.1.PMINFO.'!E106-D93</f>
        <v>0</v>
      </c>
      <c r="I93" s="528">
        <f>'[1]1.1.PMINFO.'!F106-E93</f>
        <v>0</v>
      </c>
    </row>
    <row r="94" spans="1:9" ht="12" customHeight="1">
      <c r="A94" s="27" t="s">
        <v>22</v>
      </c>
      <c r="B94" s="63" t="s">
        <v>131</v>
      </c>
      <c r="C94" s="12"/>
      <c r="D94" s="12"/>
      <c r="E94" s="12"/>
      <c r="F94" s="186"/>
      <c r="H94" s="528">
        <f>'[1]1.1.PMINFO.'!E107-D94</f>
        <v>0</v>
      </c>
      <c r="I94" s="528">
        <f>'[1]1.1.PMINFO.'!F107-E94</f>
        <v>0</v>
      </c>
    </row>
    <row r="95" spans="1:9" ht="12" customHeight="1" thickBot="1">
      <c r="A95" s="27" t="s">
        <v>24</v>
      </c>
      <c r="B95" s="64" t="s">
        <v>132</v>
      </c>
      <c r="C95" s="12"/>
      <c r="D95" s="12"/>
      <c r="E95" s="12"/>
      <c r="F95" s="186"/>
      <c r="H95" s="528">
        <f>'[1]1.1.PMINFO.'!E108-D95</f>
        <v>0</v>
      </c>
      <c r="I95" s="528">
        <f>'[1]1.1.PMINFO.'!F108-E95</f>
        <v>0</v>
      </c>
    </row>
    <row r="96" spans="1:9" ht="12" customHeight="1" thickBot="1">
      <c r="A96" s="24" t="s">
        <v>26</v>
      </c>
      <c r="B96" s="5" t="s">
        <v>1390</v>
      </c>
      <c r="C96" s="11">
        <f>+C97+C98</f>
        <v>10499840</v>
      </c>
      <c r="D96" s="11">
        <f t="shared" ref="D96:E96" si="21">+D97+D98</f>
        <v>4381571</v>
      </c>
      <c r="E96" s="11">
        <f t="shared" si="21"/>
        <v>0</v>
      </c>
      <c r="F96" s="171">
        <f t="shared" si="19"/>
        <v>0</v>
      </c>
    </row>
    <row r="97" spans="1:6" ht="12" customHeight="1">
      <c r="A97" s="27" t="s">
        <v>28</v>
      </c>
      <c r="B97" s="4" t="s">
        <v>133</v>
      </c>
      <c r="C97" s="29">
        <v>10499840</v>
      </c>
      <c r="D97" s="29">
        <v>4381571</v>
      </c>
      <c r="E97" s="29"/>
      <c r="F97" s="172">
        <f t="shared" si="19"/>
        <v>0</v>
      </c>
    </row>
    <row r="98" spans="1:6" ht="12" customHeight="1" thickBot="1">
      <c r="A98" s="33" t="s">
        <v>30</v>
      </c>
      <c r="B98" s="63" t="s">
        <v>1391</v>
      </c>
      <c r="C98" s="36"/>
      <c r="D98" s="36"/>
      <c r="E98" s="36"/>
      <c r="F98" s="176"/>
    </row>
    <row r="99" spans="1:6" ht="12" customHeight="1" thickBot="1">
      <c r="A99" s="24" t="s">
        <v>134</v>
      </c>
      <c r="B99" s="5" t="s">
        <v>135</v>
      </c>
      <c r="C99" s="11">
        <f>+C84+C90+C96</f>
        <v>192684432</v>
      </c>
      <c r="D99" s="11">
        <f t="shared" ref="D99:E99" si="22">+D84+D90+D96</f>
        <v>252272202</v>
      </c>
      <c r="E99" s="11">
        <f t="shared" si="22"/>
        <v>234621295</v>
      </c>
      <c r="F99" s="171">
        <f t="shared" si="19"/>
        <v>93.003229503661288</v>
      </c>
    </row>
    <row r="100" spans="1:6" ht="12" customHeight="1" thickBot="1">
      <c r="A100" s="24" t="s">
        <v>40</v>
      </c>
      <c r="B100" s="5" t="s">
        <v>136</v>
      </c>
      <c r="C100" s="11">
        <f>+C101+C102+C103</f>
        <v>0</v>
      </c>
      <c r="D100" s="11">
        <f t="shared" ref="D100:E100" si="23">+D101+D102+D103</f>
        <v>0</v>
      </c>
      <c r="E100" s="11">
        <f t="shared" si="23"/>
        <v>0</v>
      </c>
      <c r="F100" s="171"/>
    </row>
    <row r="101" spans="1:6" ht="12" customHeight="1">
      <c r="A101" s="27" t="s">
        <v>42</v>
      </c>
      <c r="B101" s="4" t="s">
        <v>137</v>
      </c>
      <c r="C101" s="12"/>
      <c r="D101" s="12"/>
      <c r="E101" s="12"/>
      <c r="F101" s="186"/>
    </row>
    <row r="102" spans="1:6" ht="12" customHeight="1">
      <c r="A102" s="27" t="s">
        <v>44</v>
      </c>
      <c r="B102" s="4" t="s">
        <v>138</v>
      </c>
      <c r="C102" s="12"/>
      <c r="D102" s="12"/>
      <c r="E102" s="12"/>
      <c r="F102" s="186"/>
    </row>
    <row r="103" spans="1:6" ht="12" customHeight="1" thickBot="1">
      <c r="A103" s="61" t="s">
        <v>46</v>
      </c>
      <c r="B103" s="13" t="s">
        <v>139</v>
      </c>
      <c r="C103" s="12"/>
      <c r="D103" s="12"/>
      <c r="E103" s="12"/>
      <c r="F103" s="186"/>
    </row>
    <row r="104" spans="1:6" ht="12" customHeight="1" thickBot="1">
      <c r="A104" s="24" t="s">
        <v>62</v>
      </c>
      <c r="B104" s="5" t="s">
        <v>140</v>
      </c>
      <c r="C104" s="11">
        <f>+C105+C106+C107+C108</f>
        <v>0</v>
      </c>
      <c r="D104" s="11">
        <v>0</v>
      </c>
      <c r="E104" s="11">
        <f t="shared" ref="E104" si="24">+E105+E106+E107+E108</f>
        <v>0</v>
      </c>
      <c r="F104" s="171"/>
    </row>
    <row r="105" spans="1:6" ht="12" customHeight="1">
      <c r="A105" s="27" t="s">
        <v>64</v>
      </c>
      <c r="B105" s="4" t="s">
        <v>1392</v>
      </c>
      <c r="C105" s="12"/>
      <c r="D105" s="12"/>
      <c r="E105" s="12"/>
      <c r="F105" s="186"/>
    </row>
    <row r="106" spans="1:6" ht="12" customHeight="1">
      <c r="A106" s="27" t="s">
        <v>66</v>
      </c>
      <c r="B106" s="4" t="s">
        <v>1393</v>
      </c>
      <c r="C106" s="12"/>
      <c r="D106" s="12"/>
      <c r="E106" s="12"/>
      <c r="F106" s="186"/>
    </row>
    <row r="107" spans="1:6" ht="12" customHeight="1">
      <c r="A107" s="27" t="s">
        <v>68</v>
      </c>
      <c r="B107" s="4" t="s">
        <v>1394</v>
      </c>
      <c r="C107" s="12"/>
      <c r="D107" s="12"/>
      <c r="E107" s="12"/>
      <c r="F107" s="186"/>
    </row>
    <row r="108" spans="1:6" ht="12" customHeight="1" thickBot="1">
      <c r="A108" s="61" t="s">
        <v>70</v>
      </c>
      <c r="B108" s="13" t="s">
        <v>1395</v>
      </c>
      <c r="C108" s="12"/>
      <c r="D108" s="12"/>
      <c r="E108" s="12"/>
      <c r="F108" s="186"/>
    </row>
    <row r="109" spans="1:6" ht="12" customHeight="1" thickBot="1">
      <c r="A109" s="24" t="s">
        <v>141</v>
      </c>
      <c r="B109" s="5" t="s">
        <v>142</v>
      </c>
      <c r="C109" s="14">
        <f>+C110+C111+C113+C114+C112</f>
        <v>0</v>
      </c>
      <c r="D109" s="14">
        <v>0</v>
      </c>
      <c r="E109" s="14">
        <f t="shared" ref="E109" si="25">+E110+E111+E113+E114+E112</f>
        <v>0</v>
      </c>
      <c r="F109" s="174"/>
    </row>
    <row r="110" spans="1:6" ht="12" customHeight="1">
      <c r="A110" s="27" t="s">
        <v>76</v>
      </c>
      <c r="B110" s="4" t="s">
        <v>143</v>
      </c>
      <c r="C110" s="12"/>
      <c r="D110" s="12"/>
      <c r="E110" s="12"/>
      <c r="F110" s="186"/>
    </row>
    <row r="111" spans="1:6" ht="12" customHeight="1">
      <c r="A111" s="27" t="s">
        <v>77</v>
      </c>
      <c r="B111" s="4" t="s">
        <v>144</v>
      </c>
      <c r="C111" s="12"/>
      <c r="D111" s="12"/>
      <c r="E111" s="12"/>
      <c r="F111" s="186"/>
    </row>
    <row r="112" spans="1:6" ht="12" customHeight="1">
      <c r="A112" s="27" t="s">
        <v>78</v>
      </c>
      <c r="B112" s="4" t="s">
        <v>1396</v>
      </c>
      <c r="C112" s="12"/>
      <c r="D112" s="12"/>
      <c r="E112" s="12"/>
      <c r="F112" s="186"/>
    </row>
    <row r="113" spans="1:12" ht="12" customHeight="1">
      <c r="A113" s="27" t="s">
        <v>79</v>
      </c>
      <c r="B113" s="4" t="s">
        <v>1397</v>
      </c>
      <c r="C113" s="12"/>
      <c r="D113" s="12"/>
      <c r="E113" s="12"/>
      <c r="F113" s="186"/>
    </row>
    <row r="114" spans="1:12" ht="12" customHeight="1" thickBot="1">
      <c r="A114" s="61" t="s">
        <v>1398</v>
      </c>
      <c r="B114" s="13" t="s">
        <v>1399</v>
      </c>
      <c r="C114" s="12"/>
      <c r="D114" s="12"/>
      <c r="E114" s="12"/>
      <c r="F114" s="186"/>
    </row>
    <row r="115" spans="1:12" ht="12" customHeight="1" thickBot="1">
      <c r="A115" s="24" t="s">
        <v>80</v>
      </c>
      <c r="B115" s="5" t="s">
        <v>145</v>
      </c>
      <c r="C115" s="66">
        <f>+C116+C117+C118+C119</f>
        <v>0</v>
      </c>
      <c r="D115" s="66">
        <v>0</v>
      </c>
      <c r="E115" s="66">
        <f t="shared" ref="E115" si="26">+E116+E117+E118+E119</f>
        <v>0</v>
      </c>
      <c r="F115" s="188"/>
    </row>
    <row r="116" spans="1:12" ht="12" customHeight="1">
      <c r="A116" s="27" t="s">
        <v>1372</v>
      </c>
      <c r="B116" s="4" t="s">
        <v>1400</v>
      </c>
      <c r="C116" s="12"/>
      <c r="D116" s="12"/>
      <c r="E116" s="12"/>
      <c r="F116" s="186"/>
    </row>
    <row r="117" spans="1:12" ht="12" customHeight="1">
      <c r="A117" s="27" t="s">
        <v>1374</v>
      </c>
      <c r="B117" s="4" t="s">
        <v>1401</v>
      </c>
      <c r="C117" s="12"/>
      <c r="D117" s="12"/>
      <c r="E117" s="12"/>
      <c r="F117" s="186"/>
    </row>
    <row r="118" spans="1:12" ht="12" customHeight="1">
      <c r="A118" s="27" t="s">
        <v>1376</v>
      </c>
      <c r="B118" s="4" t="s">
        <v>1402</v>
      </c>
      <c r="C118" s="12"/>
      <c r="D118" s="12"/>
      <c r="E118" s="12"/>
      <c r="F118" s="186"/>
    </row>
    <row r="119" spans="1:12" ht="12" customHeight="1" thickBot="1">
      <c r="A119" s="61" t="s">
        <v>1378</v>
      </c>
      <c r="B119" s="13" t="s">
        <v>1403</v>
      </c>
      <c r="C119" s="65"/>
      <c r="D119" s="12"/>
      <c r="E119" s="12"/>
      <c r="F119" s="186"/>
    </row>
    <row r="120" spans="1:12" ht="12" customHeight="1" thickBot="1">
      <c r="A120" s="153" t="s">
        <v>82</v>
      </c>
      <c r="B120" s="5" t="s">
        <v>1404</v>
      </c>
      <c r="C120" s="151"/>
      <c r="D120" s="151"/>
      <c r="E120" s="151"/>
      <c r="F120" s="190"/>
    </row>
    <row r="121" spans="1:12" ht="15" customHeight="1" thickBot="1">
      <c r="A121" s="24" t="s">
        <v>146</v>
      </c>
      <c r="B121" s="5" t="s">
        <v>548</v>
      </c>
      <c r="C121" s="67">
        <f>+C100+C104+C109+C115</f>
        <v>0</v>
      </c>
      <c r="D121" s="67">
        <v>0</v>
      </c>
      <c r="E121" s="67">
        <f t="shared" ref="E121" si="27">+E100+E104+E109+E115</f>
        <v>0</v>
      </c>
      <c r="F121" s="191"/>
      <c r="I121" s="68"/>
      <c r="J121" s="69"/>
      <c r="K121" s="69"/>
      <c r="L121" s="69"/>
    </row>
    <row r="122" spans="1:12" s="26" customFormat="1" ht="12.95" customHeight="1" thickBot="1">
      <c r="A122" s="70" t="s">
        <v>163</v>
      </c>
      <c r="B122" s="71" t="s">
        <v>1405</v>
      </c>
      <c r="C122" s="67">
        <f>+C99+C121</f>
        <v>192684432</v>
      </c>
      <c r="D122" s="67">
        <f t="shared" ref="D122:E122" si="28">+D99+D121</f>
        <v>252272202</v>
      </c>
      <c r="E122" s="67">
        <f t="shared" si="28"/>
        <v>234621295</v>
      </c>
      <c r="F122" s="191">
        <f t="shared" si="19"/>
        <v>93.003229503661288</v>
      </c>
    </row>
    <row r="123" spans="1:12" ht="7.5" customHeight="1"/>
    <row r="124" spans="1:12">
      <c r="A124" s="532" t="s">
        <v>147</v>
      </c>
      <c r="B124" s="532"/>
      <c r="C124" s="532"/>
      <c r="D124" s="195"/>
      <c r="E124" s="195"/>
      <c r="F124" s="195"/>
    </row>
    <row r="125" spans="1:12" ht="15" customHeight="1" thickBot="1">
      <c r="A125" s="529" t="s">
        <v>148</v>
      </c>
      <c r="B125" s="529"/>
      <c r="C125" s="199"/>
      <c r="D125" s="199"/>
      <c r="E125" s="16"/>
      <c r="F125" s="199" t="s">
        <v>553</v>
      </c>
    </row>
    <row r="126" spans="1:12" ht="13.5" customHeight="1" thickBot="1">
      <c r="A126" s="24">
        <v>1</v>
      </c>
      <c r="B126" s="62" t="s">
        <v>149</v>
      </c>
      <c r="C126" s="11">
        <f>+C54-C99</f>
        <v>-17710093</v>
      </c>
      <c r="D126" s="11">
        <f t="shared" ref="D126:F126" si="29">+D54-D99</f>
        <v>-17321093</v>
      </c>
      <c r="E126" s="11">
        <f t="shared" si="29"/>
        <v>7251696</v>
      </c>
      <c r="F126" s="11">
        <f t="shared" si="29"/>
        <v>9.9428651240512238</v>
      </c>
      <c r="G126" s="204"/>
    </row>
    <row r="127" spans="1:12" ht="27.75" customHeight="1" thickBot="1">
      <c r="A127" s="24" t="s">
        <v>14</v>
      </c>
      <c r="B127" s="62" t="s">
        <v>150</v>
      </c>
      <c r="C127" s="11">
        <f>+C77-C121</f>
        <v>17710093</v>
      </c>
      <c r="D127" s="11">
        <f t="shared" ref="D127:F127" si="30">+D77-D121</f>
        <v>17321093</v>
      </c>
      <c r="E127" s="11">
        <f t="shared" si="30"/>
        <v>17321444</v>
      </c>
      <c r="F127" s="11">
        <f t="shared" si="30"/>
        <v>100.00202643101102</v>
      </c>
    </row>
    <row r="130" spans="4:4">
      <c r="D130" s="135">
        <f>D122-D78</f>
        <v>0</v>
      </c>
    </row>
  </sheetData>
  <mergeCells count="6">
    <mergeCell ref="A125:B125"/>
    <mergeCell ref="A1:C1"/>
    <mergeCell ref="A2:B2"/>
    <mergeCell ref="A80:C80"/>
    <mergeCell ref="A81:B81"/>
    <mergeCell ref="A124:C12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1" orientation="portrait" r:id="rId1"/>
  <headerFooter alignWithMargins="0">
    <oddHeader xml:space="preserve">&amp;C&amp;"Times New Roman CE,Félkövér"&amp;12VÖLGYSÉGI ÖNKORMÁNYZATOK TÁRSULÁSA
2017. ÉVI KÖLTSÉGVETÉS KÖTELEZŐ FELADATAINAK ÖSSZEVONT MÉRLEGE&amp;R&amp;"Times New Roman CE,Félkövér dőlt" 1.2. melléklet </oddHeader>
  </headerFooter>
  <rowBreaks count="1" manualBreakCount="1">
    <brk id="7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127"/>
  <sheetViews>
    <sheetView view="pageBreakPreview" topLeftCell="A48" zoomScaleNormal="115" zoomScaleSheetLayoutView="100" workbookViewId="0">
      <selection activeCell="D28" sqref="D28:E37"/>
    </sheetView>
  </sheetViews>
  <sheetFormatPr defaultRowHeight="15.75"/>
  <cols>
    <col min="1" max="1" width="8.125" style="72" customWidth="1"/>
    <col min="2" max="2" width="78.5" style="72" customWidth="1"/>
    <col min="3" max="4" width="12.75" style="73" customWidth="1"/>
    <col min="5" max="5" width="12.25" style="73" customWidth="1"/>
    <col min="6" max="6" width="14.5" style="73" bestFit="1" customWidth="1"/>
    <col min="7" max="7" width="7.75" style="15" customWidth="1"/>
    <col min="8" max="259" width="9.125" style="15"/>
    <col min="260" max="260" width="8.125" style="15" customWidth="1"/>
    <col min="261" max="261" width="78.5" style="15" customWidth="1"/>
    <col min="262" max="262" width="18.5" style="15" customWidth="1"/>
    <col min="263" max="263" width="7.75" style="15" customWidth="1"/>
    <col min="264" max="515" width="9.125" style="15"/>
    <col min="516" max="516" width="8.125" style="15" customWidth="1"/>
    <col min="517" max="517" width="78.5" style="15" customWidth="1"/>
    <col min="518" max="518" width="18.5" style="15" customWidth="1"/>
    <col min="519" max="519" width="7.75" style="15" customWidth="1"/>
    <col min="520" max="771" width="9.125" style="15"/>
    <col min="772" max="772" width="8.125" style="15" customWidth="1"/>
    <col min="773" max="773" width="78.5" style="15" customWidth="1"/>
    <col min="774" max="774" width="18.5" style="15" customWidth="1"/>
    <col min="775" max="775" width="7.75" style="15" customWidth="1"/>
    <col min="776" max="1027" width="9.125" style="15"/>
    <col min="1028" max="1028" width="8.125" style="15" customWidth="1"/>
    <col min="1029" max="1029" width="78.5" style="15" customWidth="1"/>
    <col min="1030" max="1030" width="18.5" style="15" customWidth="1"/>
    <col min="1031" max="1031" width="7.75" style="15" customWidth="1"/>
    <col min="1032" max="1283" width="9.125" style="15"/>
    <col min="1284" max="1284" width="8.125" style="15" customWidth="1"/>
    <col min="1285" max="1285" width="78.5" style="15" customWidth="1"/>
    <col min="1286" max="1286" width="18.5" style="15" customWidth="1"/>
    <col min="1287" max="1287" width="7.75" style="15" customWidth="1"/>
    <col min="1288" max="1539" width="9.125" style="15"/>
    <col min="1540" max="1540" width="8.125" style="15" customWidth="1"/>
    <col min="1541" max="1541" width="78.5" style="15" customWidth="1"/>
    <col min="1542" max="1542" width="18.5" style="15" customWidth="1"/>
    <col min="1543" max="1543" width="7.75" style="15" customWidth="1"/>
    <col min="1544" max="1795" width="9.125" style="15"/>
    <col min="1796" max="1796" width="8.125" style="15" customWidth="1"/>
    <col min="1797" max="1797" width="78.5" style="15" customWidth="1"/>
    <col min="1798" max="1798" width="18.5" style="15" customWidth="1"/>
    <col min="1799" max="1799" width="7.75" style="15" customWidth="1"/>
    <col min="1800" max="2051" width="9.125" style="15"/>
    <col min="2052" max="2052" width="8.125" style="15" customWidth="1"/>
    <col min="2053" max="2053" width="78.5" style="15" customWidth="1"/>
    <col min="2054" max="2054" width="18.5" style="15" customWidth="1"/>
    <col min="2055" max="2055" width="7.75" style="15" customWidth="1"/>
    <col min="2056" max="2307" width="9.125" style="15"/>
    <col min="2308" max="2308" width="8.125" style="15" customWidth="1"/>
    <col min="2309" max="2309" width="78.5" style="15" customWidth="1"/>
    <col min="2310" max="2310" width="18.5" style="15" customWidth="1"/>
    <col min="2311" max="2311" width="7.75" style="15" customWidth="1"/>
    <col min="2312" max="2563" width="9.125" style="15"/>
    <col min="2564" max="2564" width="8.125" style="15" customWidth="1"/>
    <col min="2565" max="2565" width="78.5" style="15" customWidth="1"/>
    <col min="2566" max="2566" width="18.5" style="15" customWidth="1"/>
    <col min="2567" max="2567" width="7.75" style="15" customWidth="1"/>
    <col min="2568" max="2819" width="9.125" style="15"/>
    <col min="2820" max="2820" width="8.125" style="15" customWidth="1"/>
    <col min="2821" max="2821" width="78.5" style="15" customWidth="1"/>
    <col min="2822" max="2822" width="18.5" style="15" customWidth="1"/>
    <col min="2823" max="2823" width="7.75" style="15" customWidth="1"/>
    <col min="2824" max="3075" width="9.125" style="15"/>
    <col min="3076" max="3076" width="8.125" style="15" customWidth="1"/>
    <col min="3077" max="3077" width="78.5" style="15" customWidth="1"/>
    <col min="3078" max="3078" width="18.5" style="15" customWidth="1"/>
    <col min="3079" max="3079" width="7.75" style="15" customWidth="1"/>
    <col min="3080" max="3331" width="9.125" style="15"/>
    <col min="3332" max="3332" width="8.125" style="15" customWidth="1"/>
    <col min="3333" max="3333" width="78.5" style="15" customWidth="1"/>
    <col min="3334" max="3334" width="18.5" style="15" customWidth="1"/>
    <col min="3335" max="3335" width="7.75" style="15" customWidth="1"/>
    <col min="3336" max="3587" width="9.125" style="15"/>
    <col min="3588" max="3588" width="8.125" style="15" customWidth="1"/>
    <col min="3589" max="3589" width="78.5" style="15" customWidth="1"/>
    <col min="3590" max="3590" width="18.5" style="15" customWidth="1"/>
    <col min="3591" max="3591" width="7.75" style="15" customWidth="1"/>
    <col min="3592" max="3843" width="9.125" style="15"/>
    <col min="3844" max="3844" width="8.125" style="15" customWidth="1"/>
    <col min="3845" max="3845" width="78.5" style="15" customWidth="1"/>
    <col min="3846" max="3846" width="18.5" style="15" customWidth="1"/>
    <col min="3847" max="3847" width="7.75" style="15" customWidth="1"/>
    <col min="3848" max="4099" width="9.125" style="15"/>
    <col min="4100" max="4100" width="8.125" style="15" customWidth="1"/>
    <col min="4101" max="4101" width="78.5" style="15" customWidth="1"/>
    <col min="4102" max="4102" width="18.5" style="15" customWidth="1"/>
    <col min="4103" max="4103" width="7.75" style="15" customWidth="1"/>
    <col min="4104" max="4355" width="9.125" style="15"/>
    <col min="4356" max="4356" width="8.125" style="15" customWidth="1"/>
    <col min="4357" max="4357" width="78.5" style="15" customWidth="1"/>
    <col min="4358" max="4358" width="18.5" style="15" customWidth="1"/>
    <col min="4359" max="4359" width="7.75" style="15" customWidth="1"/>
    <col min="4360" max="4611" width="9.125" style="15"/>
    <col min="4612" max="4612" width="8.125" style="15" customWidth="1"/>
    <col min="4613" max="4613" width="78.5" style="15" customWidth="1"/>
    <col min="4614" max="4614" width="18.5" style="15" customWidth="1"/>
    <col min="4615" max="4615" width="7.75" style="15" customWidth="1"/>
    <col min="4616" max="4867" width="9.125" style="15"/>
    <col min="4868" max="4868" width="8.125" style="15" customWidth="1"/>
    <col min="4869" max="4869" width="78.5" style="15" customWidth="1"/>
    <col min="4870" max="4870" width="18.5" style="15" customWidth="1"/>
    <col min="4871" max="4871" width="7.75" style="15" customWidth="1"/>
    <col min="4872" max="5123" width="9.125" style="15"/>
    <col min="5124" max="5124" width="8.125" style="15" customWidth="1"/>
    <col min="5125" max="5125" width="78.5" style="15" customWidth="1"/>
    <col min="5126" max="5126" width="18.5" style="15" customWidth="1"/>
    <col min="5127" max="5127" width="7.75" style="15" customWidth="1"/>
    <col min="5128" max="5379" width="9.125" style="15"/>
    <col min="5380" max="5380" width="8.125" style="15" customWidth="1"/>
    <col min="5381" max="5381" width="78.5" style="15" customWidth="1"/>
    <col min="5382" max="5382" width="18.5" style="15" customWidth="1"/>
    <col min="5383" max="5383" width="7.75" style="15" customWidth="1"/>
    <col min="5384" max="5635" width="9.125" style="15"/>
    <col min="5636" max="5636" width="8.125" style="15" customWidth="1"/>
    <col min="5637" max="5637" width="78.5" style="15" customWidth="1"/>
    <col min="5638" max="5638" width="18.5" style="15" customWidth="1"/>
    <col min="5639" max="5639" width="7.75" style="15" customWidth="1"/>
    <col min="5640" max="5891" width="9.125" style="15"/>
    <col min="5892" max="5892" width="8.125" style="15" customWidth="1"/>
    <col min="5893" max="5893" width="78.5" style="15" customWidth="1"/>
    <col min="5894" max="5894" width="18.5" style="15" customWidth="1"/>
    <col min="5895" max="5895" width="7.75" style="15" customWidth="1"/>
    <col min="5896" max="6147" width="9.125" style="15"/>
    <col min="6148" max="6148" width="8.125" style="15" customWidth="1"/>
    <col min="6149" max="6149" width="78.5" style="15" customWidth="1"/>
    <col min="6150" max="6150" width="18.5" style="15" customWidth="1"/>
    <col min="6151" max="6151" width="7.75" style="15" customWidth="1"/>
    <col min="6152" max="6403" width="9.125" style="15"/>
    <col min="6404" max="6404" width="8.125" style="15" customWidth="1"/>
    <col min="6405" max="6405" width="78.5" style="15" customWidth="1"/>
    <col min="6406" max="6406" width="18.5" style="15" customWidth="1"/>
    <col min="6407" max="6407" width="7.75" style="15" customWidth="1"/>
    <col min="6408" max="6659" width="9.125" style="15"/>
    <col min="6660" max="6660" width="8.125" style="15" customWidth="1"/>
    <col min="6661" max="6661" width="78.5" style="15" customWidth="1"/>
    <col min="6662" max="6662" width="18.5" style="15" customWidth="1"/>
    <col min="6663" max="6663" width="7.75" style="15" customWidth="1"/>
    <col min="6664" max="6915" width="9.125" style="15"/>
    <col min="6916" max="6916" width="8.125" style="15" customWidth="1"/>
    <col min="6917" max="6917" width="78.5" style="15" customWidth="1"/>
    <col min="6918" max="6918" width="18.5" style="15" customWidth="1"/>
    <col min="6919" max="6919" width="7.75" style="15" customWidth="1"/>
    <col min="6920" max="7171" width="9.125" style="15"/>
    <col min="7172" max="7172" width="8.125" style="15" customWidth="1"/>
    <col min="7173" max="7173" width="78.5" style="15" customWidth="1"/>
    <col min="7174" max="7174" width="18.5" style="15" customWidth="1"/>
    <col min="7175" max="7175" width="7.75" style="15" customWidth="1"/>
    <col min="7176" max="7427" width="9.125" style="15"/>
    <col min="7428" max="7428" width="8.125" style="15" customWidth="1"/>
    <col min="7429" max="7429" width="78.5" style="15" customWidth="1"/>
    <col min="7430" max="7430" width="18.5" style="15" customWidth="1"/>
    <col min="7431" max="7431" width="7.75" style="15" customWidth="1"/>
    <col min="7432" max="7683" width="9.125" style="15"/>
    <col min="7684" max="7684" width="8.125" style="15" customWidth="1"/>
    <col min="7685" max="7685" width="78.5" style="15" customWidth="1"/>
    <col min="7686" max="7686" width="18.5" style="15" customWidth="1"/>
    <col min="7687" max="7687" width="7.75" style="15" customWidth="1"/>
    <col min="7688" max="7939" width="9.125" style="15"/>
    <col min="7940" max="7940" width="8.125" style="15" customWidth="1"/>
    <col min="7941" max="7941" width="78.5" style="15" customWidth="1"/>
    <col min="7942" max="7942" width="18.5" style="15" customWidth="1"/>
    <col min="7943" max="7943" width="7.75" style="15" customWidth="1"/>
    <col min="7944" max="8195" width="9.125" style="15"/>
    <col min="8196" max="8196" width="8.125" style="15" customWidth="1"/>
    <col min="8197" max="8197" width="78.5" style="15" customWidth="1"/>
    <col min="8198" max="8198" width="18.5" style="15" customWidth="1"/>
    <col min="8199" max="8199" width="7.75" style="15" customWidth="1"/>
    <col min="8200" max="8451" width="9.125" style="15"/>
    <col min="8452" max="8452" width="8.125" style="15" customWidth="1"/>
    <col min="8453" max="8453" width="78.5" style="15" customWidth="1"/>
    <col min="8454" max="8454" width="18.5" style="15" customWidth="1"/>
    <col min="8455" max="8455" width="7.75" style="15" customWidth="1"/>
    <col min="8456" max="8707" width="9.125" style="15"/>
    <col min="8708" max="8708" width="8.125" style="15" customWidth="1"/>
    <col min="8709" max="8709" width="78.5" style="15" customWidth="1"/>
    <col min="8710" max="8710" width="18.5" style="15" customWidth="1"/>
    <col min="8711" max="8711" width="7.75" style="15" customWidth="1"/>
    <col min="8712" max="8963" width="9.125" style="15"/>
    <col min="8964" max="8964" width="8.125" style="15" customWidth="1"/>
    <col min="8965" max="8965" width="78.5" style="15" customWidth="1"/>
    <col min="8966" max="8966" width="18.5" style="15" customWidth="1"/>
    <col min="8967" max="8967" width="7.75" style="15" customWidth="1"/>
    <col min="8968" max="9219" width="9.125" style="15"/>
    <col min="9220" max="9220" width="8.125" style="15" customWidth="1"/>
    <col min="9221" max="9221" width="78.5" style="15" customWidth="1"/>
    <col min="9222" max="9222" width="18.5" style="15" customWidth="1"/>
    <col min="9223" max="9223" width="7.75" style="15" customWidth="1"/>
    <col min="9224" max="9475" width="9.125" style="15"/>
    <col min="9476" max="9476" width="8.125" style="15" customWidth="1"/>
    <col min="9477" max="9477" width="78.5" style="15" customWidth="1"/>
    <col min="9478" max="9478" width="18.5" style="15" customWidth="1"/>
    <col min="9479" max="9479" width="7.75" style="15" customWidth="1"/>
    <col min="9480" max="9731" width="9.125" style="15"/>
    <col min="9732" max="9732" width="8.125" style="15" customWidth="1"/>
    <col min="9733" max="9733" width="78.5" style="15" customWidth="1"/>
    <col min="9734" max="9734" width="18.5" style="15" customWidth="1"/>
    <col min="9735" max="9735" width="7.75" style="15" customWidth="1"/>
    <col min="9736" max="9987" width="9.125" style="15"/>
    <col min="9988" max="9988" width="8.125" style="15" customWidth="1"/>
    <col min="9989" max="9989" width="78.5" style="15" customWidth="1"/>
    <col min="9990" max="9990" width="18.5" style="15" customWidth="1"/>
    <col min="9991" max="9991" width="7.75" style="15" customWidth="1"/>
    <col min="9992" max="10243" width="9.125" style="15"/>
    <col min="10244" max="10244" width="8.125" style="15" customWidth="1"/>
    <col min="10245" max="10245" width="78.5" style="15" customWidth="1"/>
    <col min="10246" max="10246" width="18.5" style="15" customWidth="1"/>
    <col min="10247" max="10247" width="7.75" style="15" customWidth="1"/>
    <col min="10248" max="10499" width="9.125" style="15"/>
    <col min="10500" max="10500" width="8.125" style="15" customWidth="1"/>
    <col min="10501" max="10501" width="78.5" style="15" customWidth="1"/>
    <col min="10502" max="10502" width="18.5" style="15" customWidth="1"/>
    <col min="10503" max="10503" width="7.75" style="15" customWidth="1"/>
    <col min="10504" max="10755" width="9.125" style="15"/>
    <col min="10756" max="10756" width="8.125" style="15" customWidth="1"/>
    <col min="10757" max="10757" width="78.5" style="15" customWidth="1"/>
    <col min="10758" max="10758" width="18.5" style="15" customWidth="1"/>
    <col min="10759" max="10759" width="7.75" style="15" customWidth="1"/>
    <col min="10760" max="11011" width="9.125" style="15"/>
    <col min="11012" max="11012" width="8.125" style="15" customWidth="1"/>
    <col min="11013" max="11013" width="78.5" style="15" customWidth="1"/>
    <col min="11014" max="11014" width="18.5" style="15" customWidth="1"/>
    <col min="11015" max="11015" width="7.75" style="15" customWidth="1"/>
    <col min="11016" max="11267" width="9.125" style="15"/>
    <col min="11268" max="11268" width="8.125" style="15" customWidth="1"/>
    <col min="11269" max="11269" width="78.5" style="15" customWidth="1"/>
    <col min="11270" max="11270" width="18.5" style="15" customWidth="1"/>
    <col min="11271" max="11271" width="7.75" style="15" customWidth="1"/>
    <col min="11272" max="11523" width="9.125" style="15"/>
    <col min="11524" max="11524" width="8.125" style="15" customWidth="1"/>
    <col min="11525" max="11525" width="78.5" style="15" customWidth="1"/>
    <col min="11526" max="11526" width="18.5" style="15" customWidth="1"/>
    <col min="11527" max="11527" width="7.75" style="15" customWidth="1"/>
    <col min="11528" max="11779" width="9.125" style="15"/>
    <col min="11780" max="11780" width="8.125" style="15" customWidth="1"/>
    <col min="11781" max="11781" width="78.5" style="15" customWidth="1"/>
    <col min="11782" max="11782" width="18.5" style="15" customWidth="1"/>
    <col min="11783" max="11783" width="7.75" style="15" customWidth="1"/>
    <col min="11784" max="12035" width="9.125" style="15"/>
    <col min="12036" max="12036" width="8.125" style="15" customWidth="1"/>
    <col min="12037" max="12037" width="78.5" style="15" customWidth="1"/>
    <col min="12038" max="12038" width="18.5" style="15" customWidth="1"/>
    <col min="12039" max="12039" width="7.75" style="15" customWidth="1"/>
    <col min="12040" max="12291" width="9.125" style="15"/>
    <col min="12292" max="12292" width="8.125" style="15" customWidth="1"/>
    <col min="12293" max="12293" width="78.5" style="15" customWidth="1"/>
    <col min="12294" max="12294" width="18.5" style="15" customWidth="1"/>
    <col min="12295" max="12295" width="7.75" style="15" customWidth="1"/>
    <col min="12296" max="12547" width="9.125" style="15"/>
    <col min="12548" max="12548" width="8.125" style="15" customWidth="1"/>
    <col min="12549" max="12549" width="78.5" style="15" customWidth="1"/>
    <col min="12550" max="12550" width="18.5" style="15" customWidth="1"/>
    <col min="12551" max="12551" width="7.75" style="15" customWidth="1"/>
    <col min="12552" max="12803" width="9.125" style="15"/>
    <col min="12804" max="12804" width="8.125" style="15" customWidth="1"/>
    <col min="12805" max="12805" width="78.5" style="15" customWidth="1"/>
    <col min="12806" max="12806" width="18.5" style="15" customWidth="1"/>
    <col min="12807" max="12807" width="7.75" style="15" customWidth="1"/>
    <col min="12808" max="13059" width="9.125" style="15"/>
    <col min="13060" max="13060" width="8.125" style="15" customWidth="1"/>
    <col min="13061" max="13061" width="78.5" style="15" customWidth="1"/>
    <col min="13062" max="13062" width="18.5" style="15" customWidth="1"/>
    <col min="13063" max="13063" width="7.75" style="15" customWidth="1"/>
    <col min="13064" max="13315" width="9.125" style="15"/>
    <col min="13316" max="13316" width="8.125" style="15" customWidth="1"/>
    <col min="13317" max="13317" width="78.5" style="15" customWidth="1"/>
    <col min="13318" max="13318" width="18.5" style="15" customWidth="1"/>
    <col min="13319" max="13319" width="7.75" style="15" customWidth="1"/>
    <col min="13320" max="13571" width="9.125" style="15"/>
    <col min="13572" max="13572" width="8.125" style="15" customWidth="1"/>
    <col min="13573" max="13573" width="78.5" style="15" customWidth="1"/>
    <col min="13574" max="13574" width="18.5" style="15" customWidth="1"/>
    <col min="13575" max="13575" width="7.75" style="15" customWidth="1"/>
    <col min="13576" max="13827" width="9.125" style="15"/>
    <col min="13828" max="13828" width="8.125" style="15" customWidth="1"/>
    <col min="13829" max="13829" width="78.5" style="15" customWidth="1"/>
    <col min="13830" max="13830" width="18.5" style="15" customWidth="1"/>
    <col min="13831" max="13831" width="7.75" style="15" customWidth="1"/>
    <col min="13832" max="14083" width="9.125" style="15"/>
    <col min="14084" max="14084" width="8.125" style="15" customWidth="1"/>
    <col min="14085" max="14085" width="78.5" style="15" customWidth="1"/>
    <col min="14086" max="14086" width="18.5" style="15" customWidth="1"/>
    <col min="14087" max="14087" width="7.75" style="15" customWidth="1"/>
    <col min="14088" max="14339" width="9.125" style="15"/>
    <col min="14340" max="14340" width="8.125" style="15" customWidth="1"/>
    <col min="14341" max="14341" width="78.5" style="15" customWidth="1"/>
    <col min="14342" max="14342" width="18.5" style="15" customWidth="1"/>
    <col min="14343" max="14343" width="7.75" style="15" customWidth="1"/>
    <col min="14344" max="14595" width="9.125" style="15"/>
    <col min="14596" max="14596" width="8.125" style="15" customWidth="1"/>
    <col min="14597" max="14597" width="78.5" style="15" customWidth="1"/>
    <col min="14598" max="14598" width="18.5" style="15" customWidth="1"/>
    <col min="14599" max="14599" width="7.75" style="15" customWidth="1"/>
    <col min="14600" max="14851" width="9.125" style="15"/>
    <col min="14852" max="14852" width="8.125" style="15" customWidth="1"/>
    <col min="14853" max="14853" width="78.5" style="15" customWidth="1"/>
    <col min="14854" max="14854" width="18.5" style="15" customWidth="1"/>
    <col min="14855" max="14855" width="7.75" style="15" customWidth="1"/>
    <col min="14856" max="15107" width="9.125" style="15"/>
    <col min="15108" max="15108" width="8.125" style="15" customWidth="1"/>
    <col min="15109" max="15109" width="78.5" style="15" customWidth="1"/>
    <col min="15110" max="15110" width="18.5" style="15" customWidth="1"/>
    <col min="15111" max="15111" width="7.75" style="15" customWidth="1"/>
    <col min="15112" max="15363" width="9.125" style="15"/>
    <col min="15364" max="15364" width="8.125" style="15" customWidth="1"/>
    <col min="15365" max="15365" width="78.5" style="15" customWidth="1"/>
    <col min="15366" max="15366" width="18.5" style="15" customWidth="1"/>
    <col min="15367" max="15367" width="7.75" style="15" customWidth="1"/>
    <col min="15368" max="15619" width="9.125" style="15"/>
    <col min="15620" max="15620" width="8.125" style="15" customWidth="1"/>
    <col min="15621" max="15621" width="78.5" style="15" customWidth="1"/>
    <col min="15622" max="15622" width="18.5" style="15" customWidth="1"/>
    <col min="15623" max="15623" width="7.75" style="15" customWidth="1"/>
    <col min="15624" max="15875" width="9.125" style="15"/>
    <col min="15876" max="15876" width="8.125" style="15" customWidth="1"/>
    <col min="15877" max="15877" width="78.5" style="15" customWidth="1"/>
    <col min="15878" max="15878" width="18.5" style="15" customWidth="1"/>
    <col min="15879" max="15879" width="7.75" style="15" customWidth="1"/>
    <col min="15880" max="16131" width="9.125" style="15"/>
    <col min="16132" max="16132" width="8.125" style="15" customWidth="1"/>
    <col min="16133" max="16133" width="78.5" style="15" customWidth="1"/>
    <col min="16134" max="16134" width="18.5" style="15" customWidth="1"/>
    <col min="16135" max="16135" width="7.75" style="15" customWidth="1"/>
    <col min="16136" max="16384" width="9.125" style="15"/>
  </cols>
  <sheetData>
    <row r="1" spans="1:6" ht="15.95" customHeight="1">
      <c r="A1" s="530" t="s">
        <v>0</v>
      </c>
      <c r="B1" s="530"/>
      <c r="C1" s="530"/>
      <c r="D1" s="194"/>
      <c r="E1" s="194"/>
      <c r="F1" s="194"/>
    </row>
    <row r="2" spans="1:6" ht="15.95" customHeight="1" thickBot="1">
      <c r="A2" s="529" t="s">
        <v>1</v>
      </c>
      <c r="B2" s="529"/>
      <c r="D2" s="16"/>
      <c r="E2" s="16"/>
      <c r="F2" s="199" t="s">
        <v>553</v>
      </c>
    </row>
    <row r="3" spans="1:6" ht="24.75" thickBot="1">
      <c r="A3" s="17" t="s">
        <v>2</v>
      </c>
      <c r="B3" s="18" t="s">
        <v>3</v>
      </c>
      <c r="C3" s="19" t="s">
        <v>554</v>
      </c>
      <c r="D3" s="19" t="s">
        <v>579</v>
      </c>
      <c r="E3" s="19" t="s">
        <v>580</v>
      </c>
      <c r="F3" s="19" t="s">
        <v>1350</v>
      </c>
    </row>
    <row r="4" spans="1:6" s="23" customFormat="1" ht="12" customHeight="1" thickBot="1">
      <c r="A4" s="20">
        <v>1</v>
      </c>
      <c r="B4" s="21">
        <v>2</v>
      </c>
      <c r="C4" s="22">
        <v>3</v>
      </c>
      <c r="D4" s="22">
        <v>3</v>
      </c>
      <c r="E4" s="22">
        <v>3</v>
      </c>
      <c r="F4" s="22">
        <v>3</v>
      </c>
    </row>
    <row r="5" spans="1:6" s="26" customFormat="1" ht="12" customHeight="1" thickBot="1">
      <c r="A5" s="24" t="s">
        <v>4</v>
      </c>
      <c r="B5" s="25" t="s">
        <v>1351</v>
      </c>
      <c r="C5" s="11"/>
      <c r="D5" s="11"/>
      <c r="E5" s="11"/>
      <c r="F5" s="171"/>
    </row>
    <row r="6" spans="1:6" s="26" customFormat="1" ht="12" customHeight="1" thickBot="1">
      <c r="A6" s="24" t="s">
        <v>14</v>
      </c>
      <c r="B6" s="35" t="s">
        <v>15</v>
      </c>
      <c r="C6" s="11">
        <f>+C7+C8+C9+C10+C11</f>
        <v>14792000</v>
      </c>
      <c r="D6" s="11">
        <f t="shared" ref="D6:E6" si="0">+D7+D8+D9+D10+D11</f>
        <v>18663321</v>
      </c>
      <c r="E6" s="11">
        <f t="shared" si="0"/>
        <v>17199930</v>
      </c>
      <c r="F6" s="171">
        <f t="shared" ref="F6:F54" si="1">E6/D6*100</f>
        <v>92.158999997910342</v>
      </c>
    </row>
    <row r="7" spans="1:6" s="26" customFormat="1" ht="12" customHeight="1">
      <c r="A7" s="27" t="s">
        <v>16</v>
      </c>
      <c r="B7" s="28" t="s">
        <v>17</v>
      </c>
      <c r="C7" s="29"/>
      <c r="D7" s="29"/>
      <c r="E7" s="29"/>
      <c r="F7" s="172"/>
    </row>
    <row r="8" spans="1:6" s="26" customFormat="1" ht="12" customHeight="1">
      <c r="A8" s="30" t="s">
        <v>18</v>
      </c>
      <c r="B8" s="31" t="s">
        <v>19</v>
      </c>
      <c r="C8" s="32"/>
      <c r="D8" s="32"/>
      <c r="E8" s="32"/>
      <c r="F8" s="173"/>
    </row>
    <row r="9" spans="1:6" s="26" customFormat="1" ht="12" customHeight="1">
      <c r="A9" s="30" t="s">
        <v>20</v>
      </c>
      <c r="B9" s="31" t="s">
        <v>21</v>
      </c>
      <c r="C9" s="32"/>
      <c r="D9" s="32"/>
      <c r="E9" s="32"/>
      <c r="F9" s="173"/>
    </row>
    <row r="10" spans="1:6" s="26" customFormat="1" ht="12" customHeight="1">
      <c r="A10" s="30" t="s">
        <v>22</v>
      </c>
      <c r="B10" s="31" t="s">
        <v>23</v>
      </c>
      <c r="C10" s="32"/>
      <c r="D10" s="32"/>
      <c r="E10" s="32"/>
      <c r="F10" s="173"/>
    </row>
    <row r="11" spans="1:6" s="26" customFormat="1" ht="12" customHeight="1">
      <c r="A11" s="30" t="s">
        <v>24</v>
      </c>
      <c r="B11" s="31" t="s">
        <v>25</v>
      </c>
      <c r="C11" s="32">
        <v>14792000</v>
      </c>
      <c r="D11" s="32">
        <v>18663321</v>
      </c>
      <c r="E11" s="32">
        <v>17199930</v>
      </c>
      <c r="F11" s="173">
        <f t="shared" si="1"/>
        <v>92.158999997910342</v>
      </c>
    </row>
    <row r="12" spans="1:6" s="26" customFormat="1" ht="12" customHeight="1" thickBot="1">
      <c r="A12" s="33" t="s">
        <v>1352</v>
      </c>
      <c r="B12" s="34" t="s">
        <v>1353</v>
      </c>
      <c r="C12" s="36"/>
      <c r="D12" s="36"/>
      <c r="E12" s="36"/>
      <c r="F12" s="176"/>
    </row>
    <row r="13" spans="1:6" s="26" customFormat="1" ht="12" customHeight="1" thickBot="1">
      <c r="A13" s="24" t="s">
        <v>26</v>
      </c>
      <c r="B13" s="25" t="s">
        <v>27</v>
      </c>
      <c r="C13" s="11">
        <f>+C14+C15+C16+C17+C18</f>
        <v>0</v>
      </c>
      <c r="D13" s="11">
        <f t="shared" ref="D13:E13" si="2">+D14+D15+D16+D17+D18</f>
        <v>0</v>
      </c>
      <c r="E13" s="11">
        <f t="shared" si="2"/>
        <v>0</v>
      </c>
      <c r="F13" s="171"/>
    </row>
    <row r="14" spans="1:6" s="26" customFormat="1" ht="12" customHeight="1">
      <c r="A14" s="27" t="s">
        <v>28</v>
      </c>
      <c r="B14" s="28" t="s">
        <v>29</v>
      </c>
      <c r="C14" s="29"/>
      <c r="D14" s="29"/>
      <c r="E14" s="29"/>
      <c r="F14" s="172"/>
    </row>
    <row r="15" spans="1:6" s="26" customFormat="1" ht="12" customHeight="1">
      <c r="A15" s="30" t="s">
        <v>30</v>
      </c>
      <c r="B15" s="31" t="s">
        <v>31</v>
      </c>
      <c r="C15" s="32"/>
      <c r="D15" s="32"/>
      <c r="E15" s="32"/>
      <c r="F15" s="173"/>
    </row>
    <row r="16" spans="1:6" s="26" customFormat="1" ht="12" customHeight="1">
      <c r="A16" s="30" t="s">
        <v>32</v>
      </c>
      <c r="B16" s="31" t="s">
        <v>33</v>
      </c>
      <c r="C16" s="32"/>
      <c r="D16" s="32"/>
      <c r="E16" s="32"/>
      <c r="F16" s="173"/>
    </row>
    <row r="17" spans="1:6" s="26" customFormat="1" ht="12" customHeight="1">
      <c r="A17" s="30" t="s">
        <v>34</v>
      </c>
      <c r="B17" s="31" t="s">
        <v>35</v>
      </c>
      <c r="C17" s="32"/>
      <c r="D17" s="32"/>
      <c r="E17" s="32"/>
      <c r="F17" s="173"/>
    </row>
    <row r="18" spans="1:6" s="26" customFormat="1" ht="12" customHeight="1">
      <c r="A18" s="30" t="s">
        <v>36</v>
      </c>
      <c r="B18" s="31" t="s">
        <v>37</v>
      </c>
      <c r="C18" s="32"/>
      <c r="D18" s="32"/>
      <c r="E18" s="32"/>
      <c r="F18" s="173"/>
    </row>
    <row r="19" spans="1:6" s="26" customFormat="1" ht="12" customHeight="1" thickBot="1">
      <c r="A19" s="33" t="s">
        <v>1354</v>
      </c>
      <c r="B19" s="34" t="s">
        <v>1355</v>
      </c>
      <c r="C19" s="36"/>
      <c r="D19" s="36"/>
      <c r="E19" s="36"/>
      <c r="F19" s="176"/>
    </row>
    <row r="20" spans="1:6" s="26" customFormat="1" ht="12" customHeight="1" thickBot="1">
      <c r="A20" s="24" t="s">
        <v>38</v>
      </c>
      <c r="B20" s="25" t="s">
        <v>159</v>
      </c>
      <c r="C20" s="14">
        <f>+C21+C24+C25+C26</f>
        <v>0</v>
      </c>
      <c r="D20" s="14">
        <v>0</v>
      </c>
      <c r="E20" s="14">
        <f t="shared" ref="E20" si="3">+E21+E24+E25+E26</f>
        <v>0</v>
      </c>
      <c r="F20" s="174"/>
    </row>
    <row r="21" spans="1:6" s="26" customFormat="1" ht="12" hidden="1" customHeight="1">
      <c r="A21" s="27" t="s">
        <v>1356</v>
      </c>
      <c r="B21" s="28" t="s">
        <v>1357</v>
      </c>
      <c r="C21" s="37">
        <f>+C22+C23</f>
        <v>0</v>
      </c>
      <c r="D21" s="37">
        <v>0</v>
      </c>
      <c r="E21" s="37">
        <f t="shared" ref="E21" si="4">+E22+E23</f>
        <v>0</v>
      </c>
      <c r="F21" s="175" t="e">
        <f t="shared" si="1"/>
        <v>#DIV/0!</v>
      </c>
    </row>
    <row r="22" spans="1:6" s="26" customFormat="1" ht="12" hidden="1" customHeight="1">
      <c r="A22" s="30" t="s">
        <v>1358</v>
      </c>
      <c r="B22" s="31" t="s">
        <v>1359</v>
      </c>
      <c r="C22" s="32"/>
      <c r="D22" s="32"/>
      <c r="E22" s="32"/>
      <c r="F22" s="173" t="e">
        <f t="shared" si="1"/>
        <v>#DIV/0!</v>
      </c>
    </row>
    <row r="23" spans="1:6" s="26" customFormat="1" ht="12" hidden="1" customHeight="1">
      <c r="A23" s="30" t="s">
        <v>1360</v>
      </c>
      <c r="B23" s="31" t="s">
        <v>1361</v>
      </c>
      <c r="C23" s="32"/>
      <c r="D23" s="32"/>
      <c r="E23" s="32"/>
      <c r="F23" s="173" t="e">
        <f t="shared" si="1"/>
        <v>#DIV/0!</v>
      </c>
    </row>
    <row r="24" spans="1:6" s="26" customFormat="1" ht="12" hidden="1" customHeight="1">
      <c r="A24" s="30" t="s">
        <v>1362</v>
      </c>
      <c r="B24" s="31" t="s">
        <v>1363</v>
      </c>
      <c r="C24" s="32"/>
      <c r="D24" s="32"/>
      <c r="E24" s="32"/>
      <c r="F24" s="173" t="e">
        <f t="shared" si="1"/>
        <v>#DIV/0!</v>
      </c>
    </row>
    <row r="25" spans="1:6" s="26" customFormat="1" ht="12" hidden="1" customHeight="1">
      <c r="A25" s="30" t="s">
        <v>1364</v>
      </c>
      <c r="B25" s="31" t="s">
        <v>1365</v>
      </c>
      <c r="C25" s="32"/>
      <c r="D25" s="32"/>
      <c r="E25" s="32"/>
      <c r="F25" s="173" t="e">
        <f t="shared" si="1"/>
        <v>#DIV/0!</v>
      </c>
    </row>
    <row r="26" spans="1:6" s="26" customFormat="1" ht="12" hidden="1" customHeight="1" thickBot="1">
      <c r="A26" s="33" t="s">
        <v>1366</v>
      </c>
      <c r="B26" s="34" t="s">
        <v>1367</v>
      </c>
      <c r="C26" s="36"/>
      <c r="D26" s="36"/>
      <c r="E26" s="36"/>
      <c r="F26" s="176" t="e">
        <f t="shared" si="1"/>
        <v>#DIV/0!</v>
      </c>
    </row>
    <row r="27" spans="1:6" s="26" customFormat="1" ht="12" customHeight="1" thickBot="1">
      <c r="A27" s="24" t="s">
        <v>40</v>
      </c>
      <c r="B27" s="25" t="s">
        <v>41</v>
      </c>
      <c r="C27" s="11">
        <f>SUM(C28:C37)</f>
        <v>16928000</v>
      </c>
      <c r="D27" s="11">
        <f t="shared" ref="D27:E27" si="5">SUM(D28:D37)</f>
        <v>16928000</v>
      </c>
      <c r="E27" s="11">
        <f t="shared" si="5"/>
        <v>13464360</v>
      </c>
      <c r="F27" s="171">
        <f t="shared" si="1"/>
        <v>79.538988657844982</v>
      </c>
    </row>
    <row r="28" spans="1:6" s="26" customFormat="1" ht="12" customHeight="1">
      <c r="A28" s="27" t="s">
        <v>42</v>
      </c>
      <c r="B28" s="28" t="s">
        <v>43</v>
      </c>
      <c r="C28" s="29"/>
      <c r="D28" s="29"/>
      <c r="E28" s="29"/>
      <c r="F28" s="172"/>
    </row>
    <row r="29" spans="1:6" s="26" customFormat="1" ht="12" customHeight="1">
      <c r="A29" s="30" t="s">
        <v>44</v>
      </c>
      <c r="B29" s="31" t="s">
        <v>45</v>
      </c>
      <c r="C29" s="32">
        <v>16928000</v>
      </c>
      <c r="D29" s="32">
        <v>13365000</v>
      </c>
      <c r="E29" s="32">
        <v>10892828</v>
      </c>
      <c r="F29" s="173">
        <f t="shared" si="1"/>
        <v>81.502641227085675</v>
      </c>
    </row>
    <row r="30" spans="1:6" s="26" customFormat="1" ht="12" customHeight="1">
      <c r="A30" s="30" t="s">
        <v>46</v>
      </c>
      <c r="B30" s="31" t="s">
        <v>47</v>
      </c>
      <c r="C30" s="32"/>
      <c r="D30" s="32"/>
      <c r="E30" s="32"/>
      <c r="F30" s="173"/>
    </row>
    <row r="31" spans="1:6" s="26" customFormat="1" ht="12" customHeight="1">
      <c r="A31" s="30" t="s">
        <v>48</v>
      </c>
      <c r="B31" s="31" t="s">
        <v>49</v>
      </c>
      <c r="C31" s="32"/>
      <c r="D31" s="32"/>
      <c r="E31" s="32"/>
      <c r="F31" s="173"/>
    </row>
    <row r="32" spans="1:6" s="26" customFormat="1" ht="12" customHeight="1">
      <c r="A32" s="30" t="s">
        <v>50</v>
      </c>
      <c r="B32" s="31" t="s">
        <v>51</v>
      </c>
      <c r="C32" s="32"/>
      <c r="D32" s="32">
        <v>3543000</v>
      </c>
      <c r="E32" s="32">
        <v>2503932</v>
      </c>
      <c r="F32" s="173">
        <f t="shared" si="1"/>
        <v>70.672650296359024</v>
      </c>
    </row>
    <row r="33" spans="1:6" s="26" customFormat="1" ht="12" customHeight="1">
      <c r="A33" s="30" t="s">
        <v>52</v>
      </c>
      <c r="B33" s="31" t="s">
        <v>53</v>
      </c>
      <c r="C33" s="32"/>
      <c r="D33" s="32">
        <v>20000</v>
      </c>
      <c r="E33" s="32">
        <v>67600</v>
      </c>
      <c r="F33" s="173">
        <f t="shared" si="1"/>
        <v>338</v>
      </c>
    </row>
    <row r="34" spans="1:6" s="26" customFormat="1" ht="12" customHeight="1">
      <c r="A34" s="30" t="s">
        <v>54</v>
      </c>
      <c r="B34" s="31" t="s">
        <v>55</v>
      </c>
      <c r="C34" s="32"/>
      <c r="D34" s="32"/>
      <c r="E34" s="32"/>
      <c r="F34" s="173"/>
    </row>
    <row r="35" spans="1:6" s="26" customFormat="1" ht="12" customHeight="1">
      <c r="A35" s="30" t="s">
        <v>56</v>
      </c>
      <c r="B35" s="31" t="s">
        <v>57</v>
      </c>
      <c r="C35" s="32"/>
      <c r="D35" s="32"/>
      <c r="E35" s="32"/>
      <c r="F35" s="173"/>
    </row>
    <row r="36" spans="1:6" s="26" customFormat="1" ht="12" customHeight="1">
      <c r="A36" s="30" t="s">
        <v>58</v>
      </c>
      <c r="B36" s="31" t="s">
        <v>59</v>
      </c>
      <c r="C36" s="38"/>
      <c r="D36" s="38"/>
      <c r="E36" s="38"/>
      <c r="F36" s="177"/>
    </row>
    <row r="37" spans="1:6" s="26" customFormat="1" ht="12" customHeight="1" thickBot="1">
      <c r="A37" s="33" t="s">
        <v>60</v>
      </c>
      <c r="B37" s="34" t="s">
        <v>61</v>
      </c>
      <c r="C37" s="39"/>
      <c r="D37" s="39"/>
      <c r="E37" s="39"/>
      <c r="F37" s="178"/>
    </row>
    <row r="38" spans="1:6" s="26" customFormat="1" ht="12" customHeight="1" thickBot="1">
      <c r="A38" s="24" t="s">
        <v>62</v>
      </c>
      <c r="B38" s="25" t="s">
        <v>63</v>
      </c>
      <c r="C38" s="11">
        <f>SUM(C39:C43)</f>
        <v>0</v>
      </c>
      <c r="D38" s="11">
        <v>0</v>
      </c>
      <c r="E38" s="11">
        <f t="shared" ref="E38" si="6">SUM(E39:E43)</f>
        <v>0</v>
      </c>
      <c r="F38" s="171"/>
    </row>
    <row r="39" spans="1:6" s="26" customFormat="1" ht="12" customHeight="1">
      <c r="A39" s="27" t="s">
        <v>64</v>
      </c>
      <c r="B39" s="28" t="s">
        <v>65</v>
      </c>
      <c r="C39" s="40"/>
      <c r="D39" s="40"/>
      <c r="E39" s="40"/>
      <c r="F39" s="179"/>
    </row>
    <row r="40" spans="1:6" s="26" customFormat="1" ht="12" customHeight="1">
      <c r="A40" s="30" t="s">
        <v>66</v>
      </c>
      <c r="B40" s="31" t="s">
        <v>67</v>
      </c>
      <c r="C40" s="38"/>
      <c r="D40" s="38"/>
      <c r="E40" s="38"/>
      <c r="F40" s="177"/>
    </row>
    <row r="41" spans="1:6" s="26" customFormat="1" ht="12" customHeight="1">
      <c r="A41" s="30" t="s">
        <v>68</v>
      </c>
      <c r="B41" s="31" t="s">
        <v>69</v>
      </c>
      <c r="C41" s="38"/>
      <c r="D41" s="38"/>
      <c r="E41" s="38"/>
      <c r="F41" s="177"/>
    </row>
    <row r="42" spans="1:6" s="26" customFormat="1" ht="12" customHeight="1">
      <c r="A42" s="30" t="s">
        <v>70</v>
      </c>
      <c r="B42" s="31" t="s">
        <v>71</v>
      </c>
      <c r="C42" s="38"/>
      <c r="D42" s="38"/>
      <c r="E42" s="38"/>
      <c r="F42" s="177"/>
    </row>
    <row r="43" spans="1:6" s="26" customFormat="1" ht="12" customHeight="1" thickBot="1">
      <c r="A43" s="33" t="s">
        <v>72</v>
      </c>
      <c r="B43" s="34" t="s">
        <v>73</v>
      </c>
      <c r="C43" s="39"/>
      <c r="D43" s="39"/>
      <c r="E43" s="39"/>
      <c r="F43" s="178"/>
    </row>
    <row r="44" spans="1:6" s="26" customFormat="1" ht="12" customHeight="1" thickBot="1">
      <c r="A44" s="24" t="s">
        <v>74</v>
      </c>
      <c r="B44" s="25" t="s">
        <v>75</v>
      </c>
      <c r="C44" s="11">
        <f>SUM(C45:C47)</f>
        <v>0</v>
      </c>
      <c r="D44" s="11">
        <v>0</v>
      </c>
      <c r="E44" s="11">
        <f t="shared" ref="E44" si="7">SUM(E45:E47)</f>
        <v>0</v>
      </c>
      <c r="F44" s="171"/>
    </row>
    <row r="45" spans="1:6" s="26" customFormat="1" ht="12" customHeight="1">
      <c r="A45" s="27" t="s">
        <v>76</v>
      </c>
      <c r="B45" s="28" t="s">
        <v>1368</v>
      </c>
      <c r="C45" s="29"/>
      <c r="D45" s="29"/>
      <c r="E45" s="29"/>
      <c r="F45" s="172"/>
    </row>
    <row r="46" spans="1:6" s="26" customFormat="1" ht="12" customHeight="1">
      <c r="A46" s="30" t="s">
        <v>77</v>
      </c>
      <c r="B46" s="31" t="s">
        <v>1369</v>
      </c>
      <c r="C46" s="32"/>
      <c r="D46" s="32"/>
      <c r="E46" s="32"/>
      <c r="F46" s="173"/>
    </row>
    <row r="47" spans="1:6" s="26" customFormat="1" ht="12" customHeight="1">
      <c r="A47" s="30" t="s">
        <v>78</v>
      </c>
      <c r="B47" s="31" t="s">
        <v>1370</v>
      </c>
      <c r="C47" s="32"/>
      <c r="D47" s="32"/>
      <c r="E47" s="32"/>
      <c r="F47" s="173"/>
    </row>
    <row r="48" spans="1:6" s="26" customFormat="1" ht="12" customHeight="1" thickBot="1">
      <c r="A48" s="33" t="s">
        <v>79</v>
      </c>
      <c r="B48" s="34" t="s">
        <v>1371</v>
      </c>
      <c r="C48" s="36"/>
      <c r="D48" s="36"/>
      <c r="E48" s="36"/>
      <c r="F48" s="176"/>
    </row>
    <row r="49" spans="1:6" s="26" customFormat="1" ht="12" customHeight="1" thickBot="1">
      <c r="A49" s="24" t="s">
        <v>80</v>
      </c>
      <c r="B49" s="35" t="s">
        <v>81</v>
      </c>
      <c r="C49" s="11">
        <f>SUM(C50:C52)</f>
        <v>0</v>
      </c>
      <c r="D49" s="11">
        <v>0</v>
      </c>
      <c r="E49" s="11">
        <f t="shared" ref="E49" si="8">SUM(E50:E52)</f>
        <v>0</v>
      </c>
      <c r="F49" s="171"/>
    </row>
    <row r="50" spans="1:6" s="26" customFormat="1" ht="12" customHeight="1">
      <c r="A50" s="27" t="s">
        <v>1372</v>
      </c>
      <c r="B50" s="28" t="s">
        <v>1373</v>
      </c>
      <c r="C50" s="38"/>
      <c r="D50" s="38"/>
      <c r="E50" s="38"/>
      <c r="F50" s="177"/>
    </row>
    <row r="51" spans="1:6" s="26" customFormat="1" ht="12" customHeight="1">
      <c r="A51" s="30" t="s">
        <v>1374</v>
      </c>
      <c r="B51" s="31" t="s">
        <v>1375</v>
      </c>
      <c r="C51" s="38"/>
      <c r="D51" s="38"/>
      <c r="E51" s="38"/>
      <c r="F51" s="177"/>
    </row>
    <row r="52" spans="1:6" s="26" customFormat="1" ht="12" customHeight="1">
      <c r="A52" s="30" t="s">
        <v>1376</v>
      </c>
      <c r="B52" s="31" t="s">
        <v>1377</v>
      </c>
      <c r="C52" s="38"/>
      <c r="D52" s="38"/>
      <c r="E52" s="38"/>
      <c r="F52" s="177"/>
    </row>
    <row r="53" spans="1:6" s="26" customFormat="1" ht="12" customHeight="1" thickBot="1">
      <c r="A53" s="33" t="s">
        <v>1378</v>
      </c>
      <c r="B53" s="34" t="s">
        <v>1379</v>
      </c>
      <c r="C53" s="38"/>
      <c r="D53" s="38"/>
      <c r="E53" s="38"/>
      <c r="F53" s="177"/>
    </row>
    <row r="54" spans="1:6" s="26" customFormat="1" ht="12" customHeight="1" thickBot="1">
      <c r="A54" s="24" t="s">
        <v>82</v>
      </c>
      <c r="B54" s="25" t="s">
        <v>83</v>
      </c>
      <c r="C54" s="14">
        <f>+C5+C6+C13+C20+C27+C38+C44+C49</f>
        <v>31720000</v>
      </c>
      <c r="D54" s="14">
        <f t="shared" ref="D54" si="9">+D5+D6+D13+D20+D27+D38+D44+D49</f>
        <v>35591321</v>
      </c>
      <c r="E54" s="14">
        <f>+E5+E6+E13+E20+E27+E38+E44+E49</f>
        <v>30664290</v>
      </c>
      <c r="F54" s="174">
        <f t="shared" si="1"/>
        <v>86.156650381142072</v>
      </c>
    </row>
    <row r="55" spans="1:6" s="26" customFormat="1" ht="12" customHeight="1" thickBot="1">
      <c r="A55" s="41" t="s">
        <v>84</v>
      </c>
      <c r="B55" s="35" t="s">
        <v>85</v>
      </c>
      <c r="C55" s="11">
        <f>SUM(C56:C58)</f>
        <v>0</v>
      </c>
      <c r="D55" s="11">
        <v>0</v>
      </c>
      <c r="E55" s="11">
        <f t="shared" ref="E55" si="10">SUM(E56:E58)</f>
        <v>0</v>
      </c>
      <c r="F55" s="171"/>
    </row>
    <row r="56" spans="1:6" s="26" customFormat="1" ht="12" customHeight="1">
      <c r="A56" s="27" t="s">
        <v>86</v>
      </c>
      <c r="B56" s="28" t="s">
        <v>87</v>
      </c>
      <c r="C56" s="38"/>
      <c r="D56" s="38"/>
      <c r="E56" s="38"/>
      <c r="F56" s="177"/>
    </row>
    <row r="57" spans="1:6" s="26" customFormat="1" ht="12" customHeight="1">
      <c r="A57" s="30" t="s">
        <v>88</v>
      </c>
      <c r="B57" s="31" t="s">
        <v>89</v>
      </c>
      <c r="C57" s="38"/>
      <c r="D57" s="38"/>
      <c r="E57" s="38"/>
      <c r="F57" s="177"/>
    </row>
    <row r="58" spans="1:6" s="26" customFormat="1" ht="12" customHeight="1" thickBot="1">
      <c r="A58" s="33" t="s">
        <v>90</v>
      </c>
      <c r="B58" s="42" t="s">
        <v>91</v>
      </c>
      <c r="C58" s="38"/>
      <c r="D58" s="38"/>
      <c r="E58" s="38"/>
      <c r="F58" s="177"/>
    </row>
    <row r="59" spans="1:6" s="26" customFormat="1" ht="12" customHeight="1" thickBot="1">
      <c r="A59" s="41" t="s">
        <v>92</v>
      </c>
      <c r="B59" s="35" t="s">
        <v>93</v>
      </c>
      <c r="C59" s="11">
        <f>SUM(C60:C63)</f>
        <v>0</v>
      </c>
      <c r="D59" s="11">
        <v>0</v>
      </c>
      <c r="E59" s="11">
        <f t="shared" ref="E59" si="11">SUM(E60:E63)</f>
        <v>0</v>
      </c>
      <c r="F59" s="171"/>
    </row>
    <row r="60" spans="1:6" s="26" customFormat="1" ht="12" customHeight="1">
      <c r="A60" s="27" t="s">
        <v>94</v>
      </c>
      <c r="B60" s="28" t="s">
        <v>95</v>
      </c>
      <c r="C60" s="38"/>
      <c r="D60" s="38"/>
      <c r="E60" s="38"/>
      <c r="F60" s="177"/>
    </row>
    <row r="61" spans="1:6" s="26" customFormat="1" ht="12" customHeight="1">
      <c r="A61" s="30" t="s">
        <v>96</v>
      </c>
      <c r="B61" s="31" t="s">
        <v>97</v>
      </c>
      <c r="C61" s="38"/>
      <c r="D61" s="38"/>
      <c r="E61" s="38"/>
      <c r="F61" s="177"/>
    </row>
    <row r="62" spans="1:6" s="26" customFormat="1" ht="12" customHeight="1">
      <c r="A62" s="30" t="s">
        <v>98</v>
      </c>
      <c r="B62" s="31" t="s">
        <v>99</v>
      </c>
      <c r="C62" s="38"/>
      <c r="D62" s="38"/>
      <c r="E62" s="38"/>
      <c r="F62" s="177"/>
    </row>
    <row r="63" spans="1:6" s="26" customFormat="1" ht="12" customHeight="1" thickBot="1">
      <c r="A63" s="33" t="s">
        <v>100</v>
      </c>
      <c r="B63" s="34" t="s">
        <v>101</v>
      </c>
      <c r="C63" s="38"/>
      <c r="D63" s="38"/>
      <c r="E63" s="38"/>
      <c r="F63" s="177"/>
    </row>
    <row r="64" spans="1:6" s="26" customFormat="1" ht="12" customHeight="1" thickBot="1">
      <c r="A64" s="41" t="s">
        <v>102</v>
      </c>
      <c r="B64" s="35" t="s">
        <v>103</v>
      </c>
      <c r="C64" s="11">
        <f>SUM(C65:C66)</f>
        <v>0</v>
      </c>
      <c r="D64" s="11">
        <v>0</v>
      </c>
      <c r="E64" s="11">
        <f t="shared" ref="E64" si="12">SUM(E65:E66)</f>
        <v>0</v>
      </c>
      <c r="F64" s="171"/>
    </row>
    <row r="65" spans="1:6" s="26" customFormat="1" ht="12" customHeight="1">
      <c r="A65" s="27" t="s">
        <v>104</v>
      </c>
      <c r="B65" s="28" t="s">
        <v>105</v>
      </c>
      <c r="C65" s="38"/>
      <c r="D65" s="38"/>
      <c r="E65" s="38"/>
      <c r="F65" s="177"/>
    </row>
    <row r="66" spans="1:6" s="26" customFormat="1" ht="12" customHeight="1" thickBot="1">
      <c r="A66" s="33" t="s">
        <v>106</v>
      </c>
      <c r="B66" s="34" t="s">
        <v>107</v>
      </c>
      <c r="C66" s="38"/>
      <c r="D66" s="38"/>
      <c r="E66" s="38"/>
      <c r="F66" s="177"/>
    </row>
    <row r="67" spans="1:6" s="26" customFormat="1" ht="12" customHeight="1" thickBot="1">
      <c r="A67" s="41" t="s">
        <v>108</v>
      </c>
      <c r="B67" s="35" t="s">
        <v>109</v>
      </c>
      <c r="C67" s="11">
        <f>SUM(C68:C70)</f>
        <v>0</v>
      </c>
      <c r="D67" s="11">
        <v>0</v>
      </c>
      <c r="E67" s="11">
        <f t="shared" ref="E67" si="13">SUM(E68:E70)</f>
        <v>0</v>
      </c>
      <c r="F67" s="171"/>
    </row>
    <row r="68" spans="1:6" s="26" customFormat="1" ht="12" hidden="1" customHeight="1">
      <c r="A68" s="27" t="s">
        <v>1380</v>
      </c>
      <c r="B68" s="28" t="s">
        <v>110</v>
      </c>
      <c r="C68" s="38"/>
      <c r="D68" s="38"/>
      <c r="E68" s="38"/>
      <c r="F68" s="177"/>
    </row>
    <row r="69" spans="1:6" s="26" customFormat="1" ht="12" hidden="1" customHeight="1">
      <c r="A69" s="30" t="s">
        <v>1381</v>
      </c>
      <c r="B69" s="31" t="s">
        <v>111</v>
      </c>
      <c r="C69" s="38"/>
      <c r="D69" s="38"/>
      <c r="E69" s="38"/>
      <c r="F69" s="177"/>
    </row>
    <row r="70" spans="1:6" s="26" customFormat="1" ht="12" hidden="1" customHeight="1" thickBot="1">
      <c r="A70" s="33" t="s">
        <v>1382</v>
      </c>
      <c r="B70" s="34" t="s">
        <v>523</v>
      </c>
      <c r="C70" s="38"/>
      <c r="D70" s="38"/>
      <c r="E70" s="38"/>
      <c r="F70" s="177"/>
    </row>
    <row r="71" spans="1:6" s="26" customFormat="1" ht="12" customHeight="1" thickBot="1">
      <c r="A71" s="41" t="s">
        <v>112</v>
      </c>
      <c r="B71" s="35" t="s">
        <v>113</v>
      </c>
      <c r="C71" s="11">
        <f>SUM(C72:C75)</f>
        <v>0</v>
      </c>
      <c r="D71" s="11">
        <v>0</v>
      </c>
      <c r="E71" s="11">
        <f t="shared" ref="E71" si="14">SUM(E72:E75)</f>
        <v>0</v>
      </c>
      <c r="F71" s="171"/>
    </row>
    <row r="72" spans="1:6" s="26" customFormat="1" ht="12" hidden="1" customHeight="1">
      <c r="A72" s="43" t="s">
        <v>1383</v>
      </c>
      <c r="B72" s="28" t="s">
        <v>524</v>
      </c>
      <c r="C72" s="38"/>
      <c r="D72" s="38"/>
      <c r="E72" s="38"/>
      <c r="F72" s="177"/>
    </row>
    <row r="73" spans="1:6" s="26" customFormat="1" ht="12" hidden="1" customHeight="1">
      <c r="A73" s="44" t="s">
        <v>1384</v>
      </c>
      <c r="B73" s="31" t="s">
        <v>525</v>
      </c>
      <c r="C73" s="38"/>
      <c r="D73" s="38"/>
      <c r="E73" s="38"/>
      <c r="F73" s="177"/>
    </row>
    <row r="74" spans="1:6" s="26" customFormat="1" ht="12" hidden="1" customHeight="1">
      <c r="A74" s="44" t="s">
        <v>1385</v>
      </c>
      <c r="B74" s="31" t="s">
        <v>526</v>
      </c>
      <c r="C74" s="38"/>
      <c r="D74" s="38"/>
      <c r="E74" s="38"/>
      <c r="F74" s="177"/>
    </row>
    <row r="75" spans="1:6" s="26" customFormat="1" ht="12" hidden="1" customHeight="1" thickBot="1">
      <c r="A75" s="45" t="s">
        <v>1386</v>
      </c>
      <c r="B75" s="34" t="s">
        <v>527</v>
      </c>
      <c r="C75" s="38"/>
      <c r="D75" s="38"/>
      <c r="E75" s="38"/>
      <c r="F75" s="177"/>
    </row>
    <row r="76" spans="1:6" s="26" customFormat="1" ht="13.5" customHeight="1" thickBot="1">
      <c r="A76" s="41" t="s">
        <v>114</v>
      </c>
      <c r="B76" s="35" t="s">
        <v>115</v>
      </c>
      <c r="C76" s="46"/>
      <c r="D76" s="46"/>
      <c r="E76" s="46"/>
      <c r="F76" s="180"/>
    </row>
    <row r="77" spans="1:6" s="26" customFormat="1" ht="15.75" customHeight="1" thickBot="1">
      <c r="A77" s="41" t="s">
        <v>1387</v>
      </c>
      <c r="B77" s="47" t="s">
        <v>116</v>
      </c>
      <c r="C77" s="14">
        <f>+C55+C59+C64+C67+C71+C76</f>
        <v>0</v>
      </c>
      <c r="D77" s="14">
        <v>0</v>
      </c>
      <c r="E77" s="14">
        <f t="shared" ref="E77" si="15">+E55+E59+E64+E67+E71+E76</f>
        <v>0</v>
      </c>
      <c r="F77" s="174"/>
    </row>
    <row r="78" spans="1:6" s="26" customFormat="1" ht="16.5" customHeight="1" thickBot="1">
      <c r="A78" s="200" t="s">
        <v>1388</v>
      </c>
      <c r="B78" s="48" t="s">
        <v>117</v>
      </c>
      <c r="C78" s="14">
        <f>+C54+C77</f>
        <v>31720000</v>
      </c>
      <c r="D78" s="14">
        <f t="shared" ref="D78:E78" si="16">+D54+D77</f>
        <v>35591321</v>
      </c>
      <c r="E78" s="14">
        <f t="shared" si="16"/>
        <v>30664290</v>
      </c>
      <c r="F78" s="174">
        <f t="shared" ref="F78" si="17">E78/D78*100</f>
        <v>86.156650381142072</v>
      </c>
    </row>
    <row r="79" spans="1:6" s="26" customFormat="1">
      <c r="A79" s="74"/>
      <c r="B79" s="75"/>
      <c r="C79" s="76"/>
      <c r="D79" s="76"/>
      <c r="E79" s="76"/>
      <c r="F79" s="76"/>
    </row>
    <row r="80" spans="1:6" ht="16.5" customHeight="1">
      <c r="A80" s="530" t="s">
        <v>118</v>
      </c>
      <c r="B80" s="530"/>
      <c r="C80" s="530"/>
      <c r="D80" s="194"/>
      <c r="E80" s="194"/>
      <c r="F80" s="194"/>
    </row>
    <row r="81" spans="1:6" s="50" customFormat="1" ht="16.5" customHeight="1" thickBot="1">
      <c r="A81" s="531" t="s">
        <v>119</v>
      </c>
      <c r="B81" s="531"/>
      <c r="C81" s="16"/>
      <c r="D81" s="199"/>
      <c r="E81" s="202"/>
      <c r="F81" s="199" t="s">
        <v>553</v>
      </c>
    </row>
    <row r="82" spans="1:6" ht="38.1" customHeight="1" thickBot="1">
      <c r="A82" s="17" t="s">
        <v>2</v>
      </c>
      <c r="B82" s="18" t="s">
        <v>120</v>
      </c>
      <c r="C82" s="19" t="s">
        <v>554</v>
      </c>
      <c r="D82" s="19" t="s">
        <v>579</v>
      </c>
      <c r="E82" s="19" t="s">
        <v>580</v>
      </c>
      <c r="F82" s="19" t="s">
        <v>1350</v>
      </c>
    </row>
    <row r="83" spans="1:6" s="23" customFormat="1" ht="12" customHeight="1" thickBot="1">
      <c r="A83" s="10">
        <v>1</v>
      </c>
      <c r="B83" s="51">
        <v>2</v>
      </c>
      <c r="C83" s="52">
        <v>3</v>
      </c>
      <c r="D83" s="52">
        <v>3</v>
      </c>
      <c r="E83" s="52">
        <v>3</v>
      </c>
      <c r="F83" s="52">
        <v>3</v>
      </c>
    </row>
    <row r="84" spans="1:6" ht="12" customHeight="1" thickBot="1">
      <c r="A84" s="53" t="s">
        <v>4</v>
      </c>
      <c r="B84" s="54" t="s">
        <v>121</v>
      </c>
      <c r="C84" s="55">
        <f>SUM(C85:C89)</f>
        <v>31140000</v>
      </c>
      <c r="D84" s="55">
        <f t="shared" ref="D84:E84" si="18">SUM(D85:D89)</f>
        <v>33622729</v>
      </c>
      <c r="E84" s="55">
        <f t="shared" si="18"/>
        <v>29637569</v>
      </c>
      <c r="F84" s="183">
        <f t="shared" ref="F84:F122" si="19">E84/D84*100</f>
        <v>88.147422536701299</v>
      </c>
    </row>
    <row r="85" spans="1:6" ht="12" customHeight="1">
      <c r="A85" s="56" t="s">
        <v>5</v>
      </c>
      <c r="B85" s="57" t="s">
        <v>122</v>
      </c>
      <c r="C85" s="58">
        <v>14098000</v>
      </c>
      <c r="D85" s="58">
        <v>15722709</v>
      </c>
      <c r="E85" s="58">
        <v>14369977</v>
      </c>
      <c r="F85" s="184">
        <f t="shared" si="19"/>
        <v>91.3963172631383</v>
      </c>
    </row>
    <row r="86" spans="1:6" ht="12" customHeight="1">
      <c r="A86" s="30" t="s">
        <v>7</v>
      </c>
      <c r="B86" s="2" t="s">
        <v>123</v>
      </c>
      <c r="C86" s="32">
        <v>3082000</v>
      </c>
      <c r="D86" s="32">
        <v>3440020</v>
      </c>
      <c r="E86" s="32">
        <v>3164767</v>
      </c>
      <c r="F86" s="173">
        <f t="shared" si="19"/>
        <v>91.998505822640567</v>
      </c>
    </row>
    <row r="87" spans="1:6" ht="12" customHeight="1">
      <c r="A87" s="30" t="s">
        <v>9</v>
      </c>
      <c r="B87" s="2" t="s">
        <v>124</v>
      </c>
      <c r="C87" s="36">
        <v>9028000</v>
      </c>
      <c r="D87" s="36">
        <v>9028000</v>
      </c>
      <c r="E87" s="36">
        <v>6747082</v>
      </c>
      <c r="F87" s="176">
        <f t="shared" si="19"/>
        <v>74.735068675232611</v>
      </c>
    </row>
    <row r="88" spans="1:6" ht="12" customHeight="1">
      <c r="A88" s="30" t="s">
        <v>10</v>
      </c>
      <c r="B88" s="59" t="s">
        <v>125</v>
      </c>
      <c r="C88" s="36">
        <v>0</v>
      </c>
      <c r="D88" s="36">
        <v>0</v>
      </c>
      <c r="E88" s="36"/>
      <c r="F88" s="176"/>
    </row>
    <row r="89" spans="1:6" ht="12" customHeight="1" thickBot="1">
      <c r="A89" s="30" t="s">
        <v>126</v>
      </c>
      <c r="B89" s="60" t="s">
        <v>127</v>
      </c>
      <c r="C89" s="36">
        <v>4932000</v>
      </c>
      <c r="D89" s="36">
        <v>5432000</v>
      </c>
      <c r="E89" s="36">
        <v>5355743</v>
      </c>
      <c r="F89" s="176">
        <f t="shared" si="19"/>
        <v>98.596152430044185</v>
      </c>
    </row>
    <row r="90" spans="1:6" ht="12" customHeight="1" thickBot="1">
      <c r="A90" s="24" t="s">
        <v>14</v>
      </c>
      <c r="B90" s="62" t="s">
        <v>1389</v>
      </c>
      <c r="C90" s="11">
        <f>+C91+C93+C95</f>
        <v>220000</v>
      </c>
      <c r="D90" s="11">
        <f t="shared" ref="D90:E90" si="20">+D91+D93+D95</f>
        <v>1608592</v>
      </c>
      <c r="E90" s="11">
        <f t="shared" si="20"/>
        <v>1209854</v>
      </c>
      <c r="F90" s="171">
        <f t="shared" si="19"/>
        <v>75.211986631787298</v>
      </c>
    </row>
    <row r="91" spans="1:6" ht="12" customHeight="1">
      <c r="A91" s="27" t="s">
        <v>16</v>
      </c>
      <c r="B91" s="2" t="s">
        <v>128</v>
      </c>
      <c r="C91" s="29">
        <v>220000</v>
      </c>
      <c r="D91" s="29">
        <v>1608592</v>
      </c>
      <c r="E91" s="29">
        <v>1209854</v>
      </c>
      <c r="F91" s="172">
        <f t="shared" si="19"/>
        <v>75.211986631787298</v>
      </c>
    </row>
    <row r="92" spans="1:6" ht="12" customHeight="1">
      <c r="A92" s="27" t="s">
        <v>18</v>
      </c>
      <c r="B92" s="63" t="s">
        <v>129</v>
      </c>
      <c r="C92" s="29"/>
      <c r="D92" s="29"/>
      <c r="E92" s="29"/>
      <c r="F92" s="172"/>
    </row>
    <row r="93" spans="1:6" ht="12" customHeight="1">
      <c r="A93" s="27" t="s">
        <v>20</v>
      </c>
      <c r="B93" s="63" t="s">
        <v>130</v>
      </c>
      <c r="C93" s="32"/>
      <c r="D93" s="32"/>
      <c r="E93" s="32"/>
      <c r="F93" s="173"/>
    </row>
    <row r="94" spans="1:6" ht="12" customHeight="1">
      <c r="A94" s="27" t="s">
        <v>22</v>
      </c>
      <c r="B94" s="63" t="s">
        <v>131</v>
      </c>
      <c r="C94" s="12"/>
      <c r="D94" s="12"/>
      <c r="E94" s="12"/>
      <c r="F94" s="186"/>
    </row>
    <row r="95" spans="1:6" ht="12" customHeight="1" thickBot="1">
      <c r="A95" s="27" t="s">
        <v>24</v>
      </c>
      <c r="B95" s="64" t="s">
        <v>132</v>
      </c>
      <c r="C95" s="12"/>
      <c r="D95" s="12"/>
      <c r="E95" s="12"/>
      <c r="F95" s="186"/>
    </row>
    <row r="96" spans="1:6" ht="12" customHeight="1" thickBot="1">
      <c r="A96" s="24" t="s">
        <v>26</v>
      </c>
      <c r="B96" s="5" t="s">
        <v>1390</v>
      </c>
      <c r="C96" s="11">
        <f>+C97+C98</f>
        <v>360000</v>
      </c>
      <c r="D96" s="11">
        <f t="shared" ref="D96:E96" si="21">+D97+D98</f>
        <v>360000</v>
      </c>
      <c r="E96" s="11">
        <f t="shared" si="21"/>
        <v>0</v>
      </c>
      <c r="F96" s="171">
        <f t="shared" si="19"/>
        <v>0</v>
      </c>
    </row>
    <row r="97" spans="1:6" ht="12" customHeight="1">
      <c r="A97" s="27" t="s">
        <v>28</v>
      </c>
      <c r="B97" s="4" t="s">
        <v>133</v>
      </c>
      <c r="C97" s="29">
        <v>360000</v>
      </c>
      <c r="D97" s="29">
        <v>360000</v>
      </c>
      <c r="E97" s="29"/>
      <c r="F97" s="172">
        <f t="shared" si="19"/>
        <v>0</v>
      </c>
    </row>
    <row r="98" spans="1:6" ht="12" customHeight="1" thickBot="1">
      <c r="A98" s="33" t="s">
        <v>30</v>
      </c>
      <c r="B98" s="63" t="s">
        <v>1391</v>
      </c>
      <c r="C98" s="36"/>
      <c r="D98" s="36"/>
      <c r="E98" s="36"/>
      <c r="F98" s="176"/>
    </row>
    <row r="99" spans="1:6" ht="12" customHeight="1" thickBot="1">
      <c r="A99" s="24" t="s">
        <v>134</v>
      </c>
      <c r="B99" s="5" t="s">
        <v>135</v>
      </c>
      <c r="C99" s="11">
        <f>+C84+C90+C96</f>
        <v>31720000</v>
      </c>
      <c r="D99" s="11">
        <f t="shared" ref="D99:E99" si="22">+D84+D90+D96</f>
        <v>35591321</v>
      </c>
      <c r="E99" s="11">
        <f t="shared" si="22"/>
        <v>30847423</v>
      </c>
      <c r="F99" s="171">
        <f t="shared" si="19"/>
        <v>86.67119436224354</v>
      </c>
    </row>
    <row r="100" spans="1:6" ht="12" customHeight="1" thickBot="1">
      <c r="A100" s="24" t="s">
        <v>40</v>
      </c>
      <c r="B100" s="5" t="s">
        <v>136</v>
      </c>
      <c r="C100" s="11">
        <f>+C101+C102+C103</f>
        <v>0</v>
      </c>
      <c r="D100" s="11">
        <v>0</v>
      </c>
      <c r="E100" s="11">
        <f t="shared" ref="E100" si="23">+E101+E102+E103</f>
        <v>0</v>
      </c>
      <c r="F100" s="171"/>
    </row>
    <row r="101" spans="1:6" ht="12" customHeight="1">
      <c r="A101" s="27" t="s">
        <v>42</v>
      </c>
      <c r="B101" s="4" t="s">
        <v>137</v>
      </c>
      <c r="C101" s="12"/>
      <c r="D101" s="12"/>
      <c r="E101" s="12"/>
      <c r="F101" s="186"/>
    </row>
    <row r="102" spans="1:6" ht="12" customHeight="1">
      <c r="A102" s="27" t="s">
        <v>44</v>
      </c>
      <c r="B102" s="4" t="s">
        <v>138</v>
      </c>
      <c r="C102" s="12"/>
      <c r="D102" s="12"/>
      <c r="E102" s="12"/>
      <c r="F102" s="186"/>
    </row>
    <row r="103" spans="1:6" ht="12" customHeight="1" thickBot="1">
      <c r="A103" s="61" t="s">
        <v>46</v>
      </c>
      <c r="B103" s="13" t="s">
        <v>139</v>
      </c>
      <c r="C103" s="12"/>
      <c r="D103" s="12"/>
      <c r="E103" s="12"/>
      <c r="F103" s="186"/>
    </row>
    <row r="104" spans="1:6" ht="12" customHeight="1" thickBot="1">
      <c r="A104" s="24" t="s">
        <v>62</v>
      </c>
      <c r="B104" s="5" t="s">
        <v>140</v>
      </c>
      <c r="C104" s="11">
        <f>+C105+C106+C107+C108</f>
        <v>0</v>
      </c>
      <c r="D104" s="11">
        <f t="shared" ref="D104:E104" si="24">+D105+D106+D107+D108</f>
        <v>0</v>
      </c>
      <c r="E104" s="11">
        <f t="shared" si="24"/>
        <v>0</v>
      </c>
      <c r="F104" s="171"/>
    </row>
    <row r="105" spans="1:6" ht="12" customHeight="1">
      <c r="A105" s="27" t="s">
        <v>64</v>
      </c>
      <c r="B105" s="4" t="s">
        <v>1392</v>
      </c>
      <c r="C105" s="12"/>
      <c r="D105" s="12"/>
      <c r="E105" s="12"/>
      <c r="F105" s="186"/>
    </row>
    <row r="106" spans="1:6" ht="12" customHeight="1">
      <c r="A106" s="27" t="s">
        <v>66</v>
      </c>
      <c r="B106" s="4" t="s">
        <v>1393</v>
      </c>
      <c r="C106" s="12"/>
      <c r="D106" s="12"/>
      <c r="E106" s="12"/>
      <c r="F106" s="186"/>
    </row>
    <row r="107" spans="1:6" ht="12" customHeight="1">
      <c r="A107" s="27" t="s">
        <v>68</v>
      </c>
      <c r="B107" s="4" t="s">
        <v>1394</v>
      </c>
      <c r="C107" s="12"/>
      <c r="D107" s="12"/>
      <c r="E107" s="12"/>
      <c r="F107" s="186"/>
    </row>
    <row r="108" spans="1:6" ht="12" customHeight="1" thickBot="1">
      <c r="A108" s="61" t="s">
        <v>70</v>
      </c>
      <c r="B108" s="13" t="s">
        <v>1395</v>
      </c>
      <c r="C108" s="12"/>
      <c r="D108" s="12"/>
      <c r="E108" s="12"/>
      <c r="F108" s="186"/>
    </row>
    <row r="109" spans="1:6" ht="12" customHeight="1" thickBot="1">
      <c r="A109" s="24" t="s">
        <v>141</v>
      </c>
      <c r="B109" s="5" t="s">
        <v>142</v>
      </c>
      <c r="C109" s="14">
        <f>+C110+C111+C113+C114+C112</f>
        <v>0</v>
      </c>
      <c r="D109" s="14">
        <f t="shared" ref="D109:E109" si="25">+D110+D111+D113+D114+D112</f>
        <v>0</v>
      </c>
      <c r="E109" s="14">
        <f t="shared" si="25"/>
        <v>0</v>
      </c>
      <c r="F109" s="174"/>
    </row>
    <row r="110" spans="1:6" ht="12" customHeight="1">
      <c r="A110" s="27" t="s">
        <v>76</v>
      </c>
      <c r="B110" s="4" t="s">
        <v>143</v>
      </c>
      <c r="C110" s="12"/>
      <c r="D110" s="12"/>
      <c r="E110" s="12"/>
      <c r="F110" s="186"/>
    </row>
    <row r="111" spans="1:6" ht="12" customHeight="1">
      <c r="A111" s="27" t="s">
        <v>77</v>
      </c>
      <c r="B111" s="4" t="s">
        <v>144</v>
      </c>
      <c r="C111" s="12"/>
      <c r="D111" s="12"/>
      <c r="E111" s="12"/>
      <c r="F111" s="186"/>
    </row>
    <row r="112" spans="1:6" ht="12" customHeight="1">
      <c r="A112" s="27" t="s">
        <v>78</v>
      </c>
      <c r="B112" s="4" t="s">
        <v>1396</v>
      </c>
      <c r="C112" s="12"/>
      <c r="D112" s="12"/>
      <c r="E112" s="12"/>
      <c r="F112" s="186"/>
    </row>
    <row r="113" spans="1:12" ht="12" customHeight="1">
      <c r="A113" s="27" t="s">
        <v>79</v>
      </c>
      <c r="B113" s="4" t="s">
        <v>1397</v>
      </c>
      <c r="C113" s="12"/>
      <c r="D113" s="12"/>
      <c r="E113" s="12"/>
      <c r="F113" s="186"/>
    </row>
    <row r="114" spans="1:12" ht="12" customHeight="1" thickBot="1">
      <c r="A114" s="61" t="s">
        <v>1398</v>
      </c>
      <c r="B114" s="13" t="s">
        <v>1399</v>
      </c>
      <c r="C114" s="12"/>
      <c r="D114" s="12"/>
      <c r="E114" s="12"/>
      <c r="F114" s="186"/>
    </row>
    <row r="115" spans="1:12" ht="12" customHeight="1" thickBot="1">
      <c r="A115" s="24" t="s">
        <v>80</v>
      </c>
      <c r="B115" s="5" t="s">
        <v>145</v>
      </c>
      <c r="C115" s="66">
        <f>+C116+C117+C118+C119</f>
        <v>0</v>
      </c>
      <c r="D115" s="66">
        <f t="shared" ref="D115:E115" si="26">+D116+D117+D118+D119</f>
        <v>0</v>
      </c>
      <c r="E115" s="66">
        <f t="shared" si="26"/>
        <v>0</v>
      </c>
      <c r="F115" s="188"/>
    </row>
    <row r="116" spans="1:12" ht="12" customHeight="1">
      <c r="A116" s="27" t="s">
        <v>1372</v>
      </c>
      <c r="B116" s="4" t="s">
        <v>1400</v>
      </c>
      <c r="C116" s="12"/>
      <c r="D116" s="12"/>
      <c r="E116" s="12"/>
      <c r="F116" s="186"/>
    </row>
    <row r="117" spans="1:12" ht="12" customHeight="1">
      <c r="A117" s="27" t="s">
        <v>1374</v>
      </c>
      <c r="B117" s="4" t="s">
        <v>1401</v>
      </c>
      <c r="C117" s="12"/>
      <c r="D117" s="12"/>
      <c r="E117" s="12"/>
      <c r="F117" s="186"/>
    </row>
    <row r="118" spans="1:12" ht="12" customHeight="1">
      <c r="A118" s="27" t="s">
        <v>1376</v>
      </c>
      <c r="B118" s="4" t="s">
        <v>1402</v>
      </c>
      <c r="C118" s="12"/>
      <c r="D118" s="12"/>
      <c r="E118" s="12"/>
      <c r="F118" s="186"/>
    </row>
    <row r="119" spans="1:12" ht="12" customHeight="1" thickBot="1">
      <c r="A119" s="61" t="s">
        <v>1378</v>
      </c>
      <c r="B119" s="13" t="s">
        <v>1403</v>
      </c>
      <c r="C119" s="65"/>
      <c r="D119" s="12"/>
      <c r="E119" s="12"/>
      <c r="F119" s="186"/>
    </row>
    <row r="120" spans="1:12" ht="12" customHeight="1" thickBot="1">
      <c r="A120" s="153" t="s">
        <v>82</v>
      </c>
      <c r="B120" s="5" t="s">
        <v>1404</v>
      </c>
      <c r="C120" s="151"/>
      <c r="D120" s="151"/>
      <c r="E120" s="151"/>
      <c r="F120" s="190"/>
    </row>
    <row r="121" spans="1:12" ht="15" customHeight="1" thickBot="1">
      <c r="A121" s="24" t="s">
        <v>146</v>
      </c>
      <c r="B121" s="5" t="s">
        <v>548</v>
      </c>
      <c r="C121" s="67">
        <f>+C100+C104+C109+C115</f>
        <v>0</v>
      </c>
      <c r="D121" s="67">
        <v>0</v>
      </c>
      <c r="E121" s="67">
        <f t="shared" ref="E121" si="27">+E100+E104+E109+E115</f>
        <v>0</v>
      </c>
      <c r="F121" s="191"/>
      <c r="I121" s="68"/>
      <c r="J121" s="69"/>
      <c r="K121" s="69"/>
      <c r="L121" s="69"/>
    </row>
    <row r="122" spans="1:12" s="26" customFormat="1" ht="12.95" customHeight="1" thickBot="1">
      <c r="A122" s="70" t="s">
        <v>163</v>
      </c>
      <c r="B122" s="71" t="s">
        <v>1405</v>
      </c>
      <c r="C122" s="67">
        <f>+C99+C121</f>
        <v>31720000</v>
      </c>
      <c r="D122" s="67">
        <f t="shared" ref="D122:E122" si="28">+D99+D121</f>
        <v>35591321</v>
      </c>
      <c r="E122" s="67">
        <f t="shared" si="28"/>
        <v>30847423</v>
      </c>
      <c r="F122" s="191">
        <f t="shared" si="19"/>
        <v>86.67119436224354</v>
      </c>
    </row>
    <row r="123" spans="1:12" ht="7.5" customHeight="1"/>
    <row r="124" spans="1:12">
      <c r="A124" s="532" t="s">
        <v>147</v>
      </c>
      <c r="B124" s="532"/>
      <c r="C124" s="532"/>
      <c r="D124" s="195"/>
      <c r="E124" s="195"/>
      <c r="F124" s="195"/>
    </row>
    <row r="125" spans="1:12" ht="15" customHeight="1" thickBot="1">
      <c r="A125" s="529" t="s">
        <v>148</v>
      </c>
      <c r="B125" s="529"/>
      <c r="C125" s="199"/>
      <c r="D125" s="199"/>
      <c r="E125" s="16"/>
      <c r="F125" s="16" t="s">
        <v>553</v>
      </c>
    </row>
    <row r="126" spans="1:12" ht="13.5" customHeight="1" thickBot="1">
      <c r="A126" s="24">
        <v>1</v>
      </c>
      <c r="B126" s="62" t="s">
        <v>149</v>
      </c>
      <c r="C126" s="11">
        <f>+C54-C99</f>
        <v>0</v>
      </c>
      <c r="D126" s="11">
        <f t="shared" ref="D126:F126" si="29">+D54-D99</f>
        <v>0</v>
      </c>
      <c r="E126" s="11">
        <f t="shared" si="29"/>
        <v>-183133</v>
      </c>
      <c r="F126" s="11">
        <f t="shared" si="29"/>
        <v>-0.51454398110146826</v>
      </c>
      <c r="G126" s="204"/>
    </row>
    <row r="127" spans="1:12" ht="27.75" customHeight="1" thickBot="1">
      <c r="A127" s="24" t="s">
        <v>14</v>
      </c>
      <c r="B127" s="62" t="s">
        <v>150</v>
      </c>
      <c r="C127" s="11">
        <f>+C77-C121</f>
        <v>0</v>
      </c>
      <c r="D127" s="11">
        <f t="shared" ref="D127:F127" si="30">+D77-D121</f>
        <v>0</v>
      </c>
      <c r="E127" s="11">
        <f t="shared" si="30"/>
        <v>0</v>
      </c>
      <c r="F127" s="11">
        <f t="shared" si="30"/>
        <v>0</v>
      </c>
    </row>
  </sheetData>
  <mergeCells count="6">
    <mergeCell ref="A125:B125"/>
    <mergeCell ref="A1:C1"/>
    <mergeCell ref="A2:B2"/>
    <mergeCell ref="A80:C80"/>
    <mergeCell ref="A81:B81"/>
    <mergeCell ref="A124:C12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8" fitToHeight="2" orientation="portrait" r:id="rId1"/>
  <headerFooter alignWithMargins="0">
    <oddHeader xml:space="preserve">&amp;C&amp;"Times New Roman CE,Félkövér"&amp;12VÖLGYSÉGI ÖNKORMÁNYZATOK TÁRSULÁSA
2017. ÉVI KÖLTSÉGVETÉS ÖNKÉNT VÁLLALT FELADATAINAK ÖSSZEVONT MÉRLEGE&amp;R&amp;"Times New Roman CE,Félkövér dőlt" 1.3.melléklet </oddHeader>
  </headerFooter>
  <rowBreaks count="1" manualBreakCount="1">
    <brk id="79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127"/>
  <sheetViews>
    <sheetView view="pageBreakPreview" topLeftCell="A14" zoomScaleNormal="100" zoomScaleSheetLayoutView="100" workbookViewId="0">
      <selection activeCell="C82" activeCellId="1" sqref="C3:F3 C82:F82"/>
    </sheetView>
  </sheetViews>
  <sheetFormatPr defaultRowHeight="15.75"/>
  <cols>
    <col min="1" max="1" width="8.125" style="72" customWidth="1"/>
    <col min="2" max="2" width="78.5" style="72" customWidth="1"/>
    <col min="3" max="3" width="11.875" style="73" customWidth="1"/>
    <col min="4" max="6" width="11.5" style="73" customWidth="1"/>
    <col min="7" max="7" width="7.75" style="15" customWidth="1"/>
    <col min="8" max="259" width="9.125" style="15"/>
    <col min="260" max="260" width="8.125" style="15" customWidth="1"/>
    <col min="261" max="261" width="78.5" style="15" customWidth="1"/>
    <col min="262" max="262" width="18.5" style="15" customWidth="1"/>
    <col min="263" max="263" width="7.75" style="15" customWidth="1"/>
    <col min="264" max="515" width="9.125" style="15"/>
    <col min="516" max="516" width="8.125" style="15" customWidth="1"/>
    <col min="517" max="517" width="78.5" style="15" customWidth="1"/>
    <col min="518" max="518" width="18.5" style="15" customWidth="1"/>
    <col min="519" max="519" width="7.75" style="15" customWidth="1"/>
    <col min="520" max="771" width="9.125" style="15"/>
    <col min="772" max="772" width="8.125" style="15" customWidth="1"/>
    <col min="773" max="773" width="78.5" style="15" customWidth="1"/>
    <col min="774" max="774" width="18.5" style="15" customWidth="1"/>
    <col min="775" max="775" width="7.75" style="15" customWidth="1"/>
    <col min="776" max="1027" width="9.125" style="15"/>
    <col min="1028" max="1028" width="8.125" style="15" customWidth="1"/>
    <col min="1029" max="1029" width="78.5" style="15" customWidth="1"/>
    <col min="1030" max="1030" width="18.5" style="15" customWidth="1"/>
    <col min="1031" max="1031" width="7.75" style="15" customWidth="1"/>
    <col min="1032" max="1283" width="9.125" style="15"/>
    <col min="1284" max="1284" width="8.125" style="15" customWidth="1"/>
    <col min="1285" max="1285" width="78.5" style="15" customWidth="1"/>
    <col min="1286" max="1286" width="18.5" style="15" customWidth="1"/>
    <col min="1287" max="1287" width="7.75" style="15" customWidth="1"/>
    <col min="1288" max="1539" width="9.125" style="15"/>
    <col min="1540" max="1540" width="8.125" style="15" customWidth="1"/>
    <col min="1541" max="1541" width="78.5" style="15" customWidth="1"/>
    <col min="1542" max="1542" width="18.5" style="15" customWidth="1"/>
    <col min="1543" max="1543" width="7.75" style="15" customWidth="1"/>
    <col min="1544" max="1795" width="9.125" style="15"/>
    <col min="1796" max="1796" width="8.125" style="15" customWidth="1"/>
    <col min="1797" max="1797" width="78.5" style="15" customWidth="1"/>
    <col min="1798" max="1798" width="18.5" style="15" customWidth="1"/>
    <col min="1799" max="1799" width="7.75" style="15" customWidth="1"/>
    <col min="1800" max="2051" width="9.125" style="15"/>
    <col min="2052" max="2052" width="8.125" style="15" customWidth="1"/>
    <col min="2053" max="2053" width="78.5" style="15" customWidth="1"/>
    <col min="2054" max="2054" width="18.5" style="15" customWidth="1"/>
    <col min="2055" max="2055" width="7.75" style="15" customWidth="1"/>
    <col min="2056" max="2307" width="9.125" style="15"/>
    <col min="2308" max="2308" width="8.125" style="15" customWidth="1"/>
    <col min="2309" max="2309" width="78.5" style="15" customWidth="1"/>
    <col min="2310" max="2310" width="18.5" style="15" customWidth="1"/>
    <col min="2311" max="2311" width="7.75" style="15" customWidth="1"/>
    <col min="2312" max="2563" width="9.125" style="15"/>
    <col min="2564" max="2564" width="8.125" style="15" customWidth="1"/>
    <col min="2565" max="2565" width="78.5" style="15" customWidth="1"/>
    <col min="2566" max="2566" width="18.5" style="15" customWidth="1"/>
    <col min="2567" max="2567" width="7.75" style="15" customWidth="1"/>
    <col min="2568" max="2819" width="9.125" style="15"/>
    <col min="2820" max="2820" width="8.125" style="15" customWidth="1"/>
    <col min="2821" max="2821" width="78.5" style="15" customWidth="1"/>
    <col min="2822" max="2822" width="18.5" style="15" customWidth="1"/>
    <col min="2823" max="2823" width="7.75" style="15" customWidth="1"/>
    <col min="2824" max="3075" width="9.125" style="15"/>
    <col min="3076" max="3076" width="8.125" style="15" customWidth="1"/>
    <col min="3077" max="3077" width="78.5" style="15" customWidth="1"/>
    <col min="3078" max="3078" width="18.5" style="15" customWidth="1"/>
    <col min="3079" max="3079" width="7.75" style="15" customWidth="1"/>
    <col min="3080" max="3331" width="9.125" style="15"/>
    <col min="3332" max="3332" width="8.125" style="15" customWidth="1"/>
    <col min="3333" max="3333" width="78.5" style="15" customWidth="1"/>
    <col min="3334" max="3334" width="18.5" style="15" customWidth="1"/>
    <col min="3335" max="3335" width="7.75" style="15" customWidth="1"/>
    <col min="3336" max="3587" width="9.125" style="15"/>
    <col min="3588" max="3588" width="8.125" style="15" customWidth="1"/>
    <col min="3589" max="3589" width="78.5" style="15" customWidth="1"/>
    <col min="3590" max="3590" width="18.5" style="15" customWidth="1"/>
    <col min="3591" max="3591" width="7.75" style="15" customWidth="1"/>
    <col min="3592" max="3843" width="9.125" style="15"/>
    <col min="3844" max="3844" width="8.125" style="15" customWidth="1"/>
    <col min="3845" max="3845" width="78.5" style="15" customWidth="1"/>
    <col min="3846" max="3846" width="18.5" style="15" customWidth="1"/>
    <col min="3847" max="3847" width="7.75" style="15" customWidth="1"/>
    <col min="3848" max="4099" width="9.125" style="15"/>
    <col min="4100" max="4100" width="8.125" style="15" customWidth="1"/>
    <col min="4101" max="4101" width="78.5" style="15" customWidth="1"/>
    <col min="4102" max="4102" width="18.5" style="15" customWidth="1"/>
    <col min="4103" max="4103" width="7.75" style="15" customWidth="1"/>
    <col min="4104" max="4355" width="9.125" style="15"/>
    <col min="4356" max="4356" width="8.125" style="15" customWidth="1"/>
    <col min="4357" max="4357" width="78.5" style="15" customWidth="1"/>
    <col min="4358" max="4358" width="18.5" style="15" customWidth="1"/>
    <col min="4359" max="4359" width="7.75" style="15" customWidth="1"/>
    <col min="4360" max="4611" width="9.125" style="15"/>
    <col min="4612" max="4612" width="8.125" style="15" customWidth="1"/>
    <col min="4613" max="4613" width="78.5" style="15" customWidth="1"/>
    <col min="4614" max="4614" width="18.5" style="15" customWidth="1"/>
    <col min="4615" max="4615" width="7.75" style="15" customWidth="1"/>
    <col min="4616" max="4867" width="9.125" style="15"/>
    <col min="4868" max="4868" width="8.125" style="15" customWidth="1"/>
    <col min="4869" max="4869" width="78.5" style="15" customWidth="1"/>
    <col min="4870" max="4870" width="18.5" style="15" customWidth="1"/>
    <col min="4871" max="4871" width="7.75" style="15" customWidth="1"/>
    <col min="4872" max="5123" width="9.125" style="15"/>
    <col min="5124" max="5124" width="8.125" style="15" customWidth="1"/>
    <col min="5125" max="5125" width="78.5" style="15" customWidth="1"/>
    <col min="5126" max="5126" width="18.5" style="15" customWidth="1"/>
    <col min="5127" max="5127" width="7.75" style="15" customWidth="1"/>
    <col min="5128" max="5379" width="9.125" style="15"/>
    <col min="5380" max="5380" width="8.125" style="15" customWidth="1"/>
    <col min="5381" max="5381" width="78.5" style="15" customWidth="1"/>
    <col min="5382" max="5382" width="18.5" style="15" customWidth="1"/>
    <col min="5383" max="5383" width="7.75" style="15" customWidth="1"/>
    <col min="5384" max="5635" width="9.125" style="15"/>
    <col min="5636" max="5636" width="8.125" style="15" customWidth="1"/>
    <col min="5637" max="5637" width="78.5" style="15" customWidth="1"/>
    <col min="5638" max="5638" width="18.5" style="15" customWidth="1"/>
    <col min="5639" max="5639" width="7.75" style="15" customWidth="1"/>
    <col min="5640" max="5891" width="9.125" style="15"/>
    <col min="5892" max="5892" width="8.125" style="15" customWidth="1"/>
    <col min="5893" max="5893" width="78.5" style="15" customWidth="1"/>
    <col min="5894" max="5894" width="18.5" style="15" customWidth="1"/>
    <col min="5895" max="5895" width="7.75" style="15" customWidth="1"/>
    <col min="5896" max="6147" width="9.125" style="15"/>
    <col min="6148" max="6148" width="8.125" style="15" customWidth="1"/>
    <col min="6149" max="6149" width="78.5" style="15" customWidth="1"/>
    <col min="6150" max="6150" width="18.5" style="15" customWidth="1"/>
    <col min="6151" max="6151" width="7.75" style="15" customWidth="1"/>
    <col min="6152" max="6403" width="9.125" style="15"/>
    <col min="6404" max="6404" width="8.125" style="15" customWidth="1"/>
    <col min="6405" max="6405" width="78.5" style="15" customWidth="1"/>
    <col min="6406" max="6406" width="18.5" style="15" customWidth="1"/>
    <col min="6407" max="6407" width="7.75" style="15" customWidth="1"/>
    <col min="6408" max="6659" width="9.125" style="15"/>
    <col min="6660" max="6660" width="8.125" style="15" customWidth="1"/>
    <col min="6661" max="6661" width="78.5" style="15" customWidth="1"/>
    <col min="6662" max="6662" width="18.5" style="15" customWidth="1"/>
    <col min="6663" max="6663" width="7.75" style="15" customWidth="1"/>
    <col min="6664" max="6915" width="9.125" style="15"/>
    <col min="6916" max="6916" width="8.125" style="15" customWidth="1"/>
    <col min="6917" max="6917" width="78.5" style="15" customWidth="1"/>
    <col min="6918" max="6918" width="18.5" style="15" customWidth="1"/>
    <col min="6919" max="6919" width="7.75" style="15" customWidth="1"/>
    <col min="6920" max="7171" width="9.125" style="15"/>
    <col min="7172" max="7172" width="8.125" style="15" customWidth="1"/>
    <col min="7173" max="7173" width="78.5" style="15" customWidth="1"/>
    <col min="7174" max="7174" width="18.5" style="15" customWidth="1"/>
    <col min="7175" max="7175" width="7.75" style="15" customWidth="1"/>
    <col min="7176" max="7427" width="9.125" style="15"/>
    <col min="7428" max="7428" width="8.125" style="15" customWidth="1"/>
    <col min="7429" max="7429" width="78.5" style="15" customWidth="1"/>
    <col min="7430" max="7430" width="18.5" style="15" customWidth="1"/>
    <col min="7431" max="7431" width="7.75" style="15" customWidth="1"/>
    <col min="7432" max="7683" width="9.125" style="15"/>
    <col min="7684" max="7684" width="8.125" style="15" customWidth="1"/>
    <col min="7685" max="7685" width="78.5" style="15" customWidth="1"/>
    <col min="7686" max="7686" width="18.5" style="15" customWidth="1"/>
    <col min="7687" max="7687" width="7.75" style="15" customWidth="1"/>
    <col min="7688" max="7939" width="9.125" style="15"/>
    <col min="7940" max="7940" width="8.125" style="15" customWidth="1"/>
    <col min="7941" max="7941" width="78.5" style="15" customWidth="1"/>
    <col min="7942" max="7942" width="18.5" style="15" customWidth="1"/>
    <col min="7943" max="7943" width="7.75" style="15" customWidth="1"/>
    <col min="7944" max="8195" width="9.125" style="15"/>
    <col min="8196" max="8196" width="8.125" style="15" customWidth="1"/>
    <col min="8197" max="8197" width="78.5" style="15" customWidth="1"/>
    <col min="8198" max="8198" width="18.5" style="15" customWidth="1"/>
    <col min="8199" max="8199" width="7.75" style="15" customWidth="1"/>
    <col min="8200" max="8451" width="9.125" style="15"/>
    <col min="8452" max="8452" width="8.125" style="15" customWidth="1"/>
    <col min="8453" max="8453" width="78.5" style="15" customWidth="1"/>
    <col min="8454" max="8454" width="18.5" style="15" customWidth="1"/>
    <col min="8455" max="8455" width="7.75" style="15" customWidth="1"/>
    <col min="8456" max="8707" width="9.125" style="15"/>
    <col min="8708" max="8708" width="8.125" style="15" customWidth="1"/>
    <col min="8709" max="8709" width="78.5" style="15" customWidth="1"/>
    <col min="8710" max="8710" width="18.5" style="15" customWidth="1"/>
    <col min="8711" max="8711" width="7.75" style="15" customWidth="1"/>
    <col min="8712" max="8963" width="9.125" style="15"/>
    <col min="8964" max="8964" width="8.125" style="15" customWidth="1"/>
    <col min="8965" max="8965" width="78.5" style="15" customWidth="1"/>
    <col min="8966" max="8966" width="18.5" style="15" customWidth="1"/>
    <col min="8967" max="8967" width="7.75" style="15" customWidth="1"/>
    <col min="8968" max="9219" width="9.125" style="15"/>
    <col min="9220" max="9220" width="8.125" style="15" customWidth="1"/>
    <col min="9221" max="9221" width="78.5" style="15" customWidth="1"/>
    <col min="9222" max="9222" width="18.5" style="15" customWidth="1"/>
    <col min="9223" max="9223" width="7.75" style="15" customWidth="1"/>
    <col min="9224" max="9475" width="9.125" style="15"/>
    <col min="9476" max="9476" width="8.125" style="15" customWidth="1"/>
    <col min="9477" max="9477" width="78.5" style="15" customWidth="1"/>
    <col min="9478" max="9478" width="18.5" style="15" customWidth="1"/>
    <col min="9479" max="9479" width="7.75" style="15" customWidth="1"/>
    <col min="9480" max="9731" width="9.125" style="15"/>
    <col min="9732" max="9732" width="8.125" style="15" customWidth="1"/>
    <col min="9733" max="9733" width="78.5" style="15" customWidth="1"/>
    <col min="9734" max="9734" width="18.5" style="15" customWidth="1"/>
    <col min="9735" max="9735" width="7.75" style="15" customWidth="1"/>
    <col min="9736" max="9987" width="9.125" style="15"/>
    <col min="9988" max="9988" width="8.125" style="15" customWidth="1"/>
    <col min="9989" max="9989" width="78.5" style="15" customWidth="1"/>
    <col min="9990" max="9990" width="18.5" style="15" customWidth="1"/>
    <col min="9991" max="9991" width="7.75" style="15" customWidth="1"/>
    <col min="9992" max="10243" width="9.125" style="15"/>
    <col min="10244" max="10244" width="8.125" style="15" customWidth="1"/>
    <col min="10245" max="10245" width="78.5" style="15" customWidth="1"/>
    <col min="10246" max="10246" width="18.5" style="15" customWidth="1"/>
    <col min="10247" max="10247" width="7.75" style="15" customWidth="1"/>
    <col min="10248" max="10499" width="9.125" style="15"/>
    <col min="10500" max="10500" width="8.125" style="15" customWidth="1"/>
    <col min="10501" max="10501" width="78.5" style="15" customWidth="1"/>
    <col min="10502" max="10502" width="18.5" style="15" customWidth="1"/>
    <col min="10503" max="10503" width="7.75" style="15" customWidth="1"/>
    <col min="10504" max="10755" width="9.125" style="15"/>
    <col min="10756" max="10756" width="8.125" style="15" customWidth="1"/>
    <col min="10757" max="10757" width="78.5" style="15" customWidth="1"/>
    <col min="10758" max="10758" width="18.5" style="15" customWidth="1"/>
    <col min="10759" max="10759" width="7.75" style="15" customWidth="1"/>
    <col min="10760" max="11011" width="9.125" style="15"/>
    <col min="11012" max="11012" width="8.125" style="15" customWidth="1"/>
    <col min="11013" max="11013" width="78.5" style="15" customWidth="1"/>
    <col min="11014" max="11014" width="18.5" style="15" customWidth="1"/>
    <col min="11015" max="11015" width="7.75" style="15" customWidth="1"/>
    <col min="11016" max="11267" width="9.125" style="15"/>
    <col min="11268" max="11268" width="8.125" style="15" customWidth="1"/>
    <col min="11269" max="11269" width="78.5" style="15" customWidth="1"/>
    <col min="11270" max="11270" width="18.5" style="15" customWidth="1"/>
    <col min="11271" max="11271" width="7.75" style="15" customWidth="1"/>
    <col min="11272" max="11523" width="9.125" style="15"/>
    <col min="11524" max="11524" width="8.125" style="15" customWidth="1"/>
    <col min="11525" max="11525" width="78.5" style="15" customWidth="1"/>
    <col min="11526" max="11526" width="18.5" style="15" customWidth="1"/>
    <col min="11527" max="11527" width="7.75" style="15" customWidth="1"/>
    <col min="11528" max="11779" width="9.125" style="15"/>
    <col min="11780" max="11780" width="8.125" style="15" customWidth="1"/>
    <col min="11781" max="11781" width="78.5" style="15" customWidth="1"/>
    <col min="11782" max="11782" width="18.5" style="15" customWidth="1"/>
    <col min="11783" max="11783" width="7.75" style="15" customWidth="1"/>
    <col min="11784" max="12035" width="9.125" style="15"/>
    <col min="12036" max="12036" width="8.125" style="15" customWidth="1"/>
    <col min="12037" max="12037" width="78.5" style="15" customWidth="1"/>
    <col min="12038" max="12038" width="18.5" style="15" customWidth="1"/>
    <col min="12039" max="12039" width="7.75" style="15" customWidth="1"/>
    <col min="12040" max="12291" width="9.125" style="15"/>
    <col min="12292" max="12292" width="8.125" style="15" customWidth="1"/>
    <col min="12293" max="12293" width="78.5" style="15" customWidth="1"/>
    <col min="12294" max="12294" width="18.5" style="15" customWidth="1"/>
    <col min="12295" max="12295" width="7.75" style="15" customWidth="1"/>
    <col min="12296" max="12547" width="9.125" style="15"/>
    <col min="12548" max="12548" width="8.125" style="15" customWidth="1"/>
    <col min="12549" max="12549" width="78.5" style="15" customWidth="1"/>
    <col min="12550" max="12550" width="18.5" style="15" customWidth="1"/>
    <col min="12551" max="12551" width="7.75" style="15" customWidth="1"/>
    <col min="12552" max="12803" width="9.125" style="15"/>
    <col min="12804" max="12804" width="8.125" style="15" customWidth="1"/>
    <col min="12805" max="12805" width="78.5" style="15" customWidth="1"/>
    <col min="12806" max="12806" width="18.5" style="15" customWidth="1"/>
    <col min="12807" max="12807" width="7.75" style="15" customWidth="1"/>
    <col min="12808" max="13059" width="9.125" style="15"/>
    <col min="13060" max="13060" width="8.125" style="15" customWidth="1"/>
    <col min="13061" max="13061" width="78.5" style="15" customWidth="1"/>
    <col min="13062" max="13062" width="18.5" style="15" customWidth="1"/>
    <col min="13063" max="13063" width="7.75" style="15" customWidth="1"/>
    <col min="13064" max="13315" width="9.125" style="15"/>
    <col min="13316" max="13316" width="8.125" style="15" customWidth="1"/>
    <col min="13317" max="13317" width="78.5" style="15" customWidth="1"/>
    <col min="13318" max="13318" width="18.5" style="15" customWidth="1"/>
    <col min="13319" max="13319" width="7.75" style="15" customWidth="1"/>
    <col min="13320" max="13571" width="9.125" style="15"/>
    <col min="13572" max="13572" width="8.125" style="15" customWidth="1"/>
    <col min="13573" max="13573" width="78.5" style="15" customWidth="1"/>
    <col min="13574" max="13574" width="18.5" style="15" customWidth="1"/>
    <col min="13575" max="13575" width="7.75" style="15" customWidth="1"/>
    <col min="13576" max="13827" width="9.125" style="15"/>
    <col min="13828" max="13828" width="8.125" style="15" customWidth="1"/>
    <col min="13829" max="13829" width="78.5" style="15" customWidth="1"/>
    <col min="13830" max="13830" width="18.5" style="15" customWidth="1"/>
    <col min="13831" max="13831" width="7.75" style="15" customWidth="1"/>
    <col min="13832" max="14083" width="9.125" style="15"/>
    <col min="14084" max="14084" width="8.125" style="15" customWidth="1"/>
    <col min="14085" max="14085" width="78.5" style="15" customWidth="1"/>
    <col min="14086" max="14086" width="18.5" style="15" customWidth="1"/>
    <col min="14087" max="14087" width="7.75" style="15" customWidth="1"/>
    <col min="14088" max="14339" width="9.125" style="15"/>
    <col min="14340" max="14340" width="8.125" style="15" customWidth="1"/>
    <col min="14341" max="14341" width="78.5" style="15" customWidth="1"/>
    <col min="14342" max="14342" width="18.5" style="15" customWidth="1"/>
    <col min="14343" max="14343" width="7.75" style="15" customWidth="1"/>
    <col min="14344" max="14595" width="9.125" style="15"/>
    <col min="14596" max="14596" width="8.125" style="15" customWidth="1"/>
    <col min="14597" max="14597" width="78.5" style="15" customWidth="1"/>
    <col min="14598" max="14598" width="18.5" style="15" customWidth="1"/>
    <col min="14599" max="14599" width="7.75" style="15" customWidth="1"/>
    <col min="14600" max="14851" width="9.125" style="15"/>
    <col min="14852" max="14852" width="8.125" style="15" customWidth="1"/>
    <col min="14853" max="14853" width="78.5" style="15" customWidth="1"/>
    <col min="14854" max="14854" width="18.5" style="15" customWidth="1"/>
    <col min="14855" max="14855" width="7.75" style="15" customWidth="1"/>
    <col min="14856" max="15107" width="9.125" style="15"/>
    <col min="15108" max="15108" width="8.125" style="15" customWidth="1"/>
    <col min="15109" max="15109" width="78.5" style="15" customWidth="1"/>
    <col min="15110" max="15110" width="18.5" style="15" customWidth="1"/>
    <col min="15111" max="15111" width="7.75" style="15" customWidth="1"/>
    <col min="15112" max="15363" width="9.125" style="15"/>
    <col min="15364" max="15364" width="8.125" style="15" customWidth="1"/>
    <col min="15365" max="15365" width="78.5" style="15" customWidth="1"/>
    <col min="15366" max="15366" width="18.5" style="15" customWidth="1"/>
    <col min="15367" max="15367" width="7.75" style="15" customWidth="1"/>
    <col min="15368" max="15619" width="9.125" style="15"/>
    <col min="15620" max="15620" width="8.125" style="15" customWidth="1"/>
    <col min="15621" max="15621" width="78.5" style="15" customWidth="1"/>
    <col min="15622" max="15622" width="18.5" style="15" customWidth="1"/>
    <col min="15623" max="15623" width="7.75" style="15" customWidth="1"/>
    <col min="15624" max="15875" width="9.125" style="15"/>
    <col min="15876" max="15876" width="8.125" style="15" customWidth="1"/>
    <col min="15877" max="15877" width="78.5" style="15" customWidth="1"/>
    <col min="15878" max="15878" width="18.5" style="15" customWidth="1"/>
    <col min="15879" max="15879" width="7.75" style="15" customWidth="1"/>
    <col min="15880" max="16131" width="9.125" style="15"/>
    <col min="16132" max="16132" width="8.125" style="15" customWidth="1"/>
    <col min="16133" max="16133" width="78.5" style="15" customWidth="1"/>
    <col min="16134" max="16134" width="18.5" style="15" customWidth="1"/>
    <col min="16135" max="16135" width="7.75" style="15" customWidth="1"/>
    <col min="16136" max="16384" width="9.125" style="15"/>
  </cols>
  <sheetData>
    <row r="1" spans="1:6" ht="15.95" customHeight="1">
      <c r="A1" s="530" t="s">
        <v>0</v>
      </c>
      <c r="B1" s="530"/>
      <c r="C1" s="530"/>
      <c r="D1" s="194"/>
      <c r="E1" s="194"/>
      <c r="F1" s="194"/>
    </row>
    <row r="2" spans="1:6" ht="15.95" customHeight="1" thickBot="1">
      <c r="A2" s="529" t="s">
        <v>1</v>
      </c>
      <c r="B2" s="529"/>
      <c r="C2" s="16"/>
      <c r="D2" s="199"/>
      <c r="E2" s="16"/>
      <c r="F2" s="199" t="s">
        <v>553</v>
      </c>
    </row>
    <row r="3" spans="1:6" ht="24.75" thickBot="1">
      <c r="A3" s="17" t="s">
        <v>2</v>
      </c>
      <c r="B3" s="18" t="s">
        <v>3</v>
      </c>
      <c r="C3" s="19" t="s">
        <v>554</v>
      </c>
      <c r="D3" s="19" t="s">
        <v>579</v>
      </c>
      <c r="E3" s="19" t="s">
        <v>580</v>
      </c>
      <c r="F3" s="19" t="s">
        <v>1350</v>
      </c>
    </row>
    <row r="4" spans="1:6" s="23" customFormat="1" ht="12" customHeight="1" thickBot="1">
      <c r="A4" s="20">
        <v>1</v>
      </c>
      <c r="B4" s="21">
        <v>2</v>
      </c>
      <c r="C4" s="22">
        <v>3</v>
      </c>
      <c r="D4" s="22">
        <v>3</v>
      </c>
      <c r="E4" s="22">
        <v>3</v>
      </c>
      <c r="F4" s="22">
        <v>3</v>
      </c>
    </row>
    <row r="5" spans="1:6" s="26" customFormat="1" ht="12" customHeight="1" thickBot="1">
      <c r="A5" s="24" t="s">
        <v>4</v>
      </c>
      <c r="B5" s="25" t="s">
        <v>1351</v>
      </c>
      <c r="C5" s="11"/>
      <c r="D5" s="11"/>
      <c r="E5" s="11"/>
      <c r="F5" s="11"/>
    </row>
    <row r="6" spans="1:6" s="26" customFormat="1" ht="12" customHeight="1" thickBot="1">
      <c r="A6" s="24" t="s">
        <v>14</v>
      </c>
      <c r="B6" s="35" t="s">
        <v>15</v>
      </c>
      <c r="C6" s="11">
        <f>+C7+C8+C9+C10+C11</f>
        <v>0</v>
      </c>
      <c r="D6" s="11">
        <f t="shared" ref="D6:F6" si="0">+D7+D8+D9+D10+D11</f>
        <v>0</v>
      </c>
      <c r="E6" s="11">
        <f t="shared" si="0"/>
        <v>0</v>
      </c>
      <c r="F6" s="11">
        <f t="shared" si="0"/>
        <v>0</v>
      </c>
    </row>
    <row r="7" spans="1:6" s="26" customFormat="1" ht="12" customHeight="1">
      <c r="A7" s="27" t="s">
        <v>16</v>
      </c>
      <c r="B7" s="28" t="s">
        <v>17</v>
      </c>
      <c r="C7" s="29"/>
      <c r="D7" s="29"/>
      <c r="E7" s="29"/>
      <c r="F7" s="29"/>
    </row>
    <row r="8" spans="1:6" s="26" customFormat="1" ht="12" customHeight="1">
      <c r="A8" s="30" t="s">
        <v>18</v>
      </c>
      <c r="B8" s="31" t="s">
        <v>19</v>
      </c>
      <c r="C8" s="32"/>
      <c r="D8" s="32"/>
      <c r="E8" s="32"/>
      <c r="F8" s="32"/>
    </row>
    <row r="9" spans="1:6" s="26" customFormat="1" ht="12" customHeight="1">
      <c r="A9" s="30" t="s">
        <v>20</v>
      </c>
      <c r="B9" s="31" t="s">
        <v>21</v>
      </c>
      <c r="C9" s="32"/>
      <c r="D9" s="32"/>
      <c r="E9" s="32"/>
      <c r="F9" s="32"/>
    </row>
    <row r="10" spans="1:6" s="26" customFormat="1" ht="12" customHeight="1">
      <c r="A10" s="30" t="s">
        <v>22</v>
      </c>
      <c r="B10" s="31" t="s">
        <v>23</v>
      </c>
      <c r="C10" s="32"/>
      <c r="D10" s="32"/>
      <c r="E10" s="32"/>
      <c r="F10" s="32"/>
    </row>
    <row r="11" spans="1:6" s="26" customFormat="1" ht="12" customHeight="1">
      <c r="A11" s="30" t="s">
        <v>24</v>
      </c>
      <c r="B11" s="31" t="s">
        <v>25</v>
      </c>
      <c r="C11" s="32"/>
      <c r="D11" s="32"/>
      <c r="E11" s="32"/>
      <c r="F11" s="32"/>
    </row>
    <row r="12" spans="1:6" s="26" customFormat="1" ht="12" customHeight="1" thickBot="1">
      <c r="A12" s="33" t="s">
        <v>1352</v>
      </c>
      <c r="B12" s="34" t="s">
        <v>1353</v>
      </c>
      <c r="C12" s="36"/>
      <c r="D12" s="36"/>
      <c r="E12" s="36"/>
      <c r="F12" s="36"/>
    </row>
    <row r="13" spans="1:6" s="26" customFormat="1" ht="12" customHeight="1" thickBot="1">
      <c r="A13" s="24" t="s">
        <v>26</v>
      </c>
      <c r="B13" s="25" t="s">
        <v>27</v>
      </c>
      <c r="C13" s="11">
        <f>+C14+C15+C16+C17+C18</f>
        <v>0</v>
      </c>
      <c r="D13" s="11">
        <f t="shared" ref="D13:F13" si="1">+D14+D15+D16+D17+D18</f>
        <v>0</v>
      </c>
      <c r="E13" s="11">
        <f t="shared" si="1"/>
        <v>0</v>
      </c>
      <c r="F13" s="11">
        <f t="shared" si="1"/>
        <v>0</v>
      </c>
    </row>
    <row r="14" spans="1:6" s="26" customFormat="1" ht="12" customHeight="1">
      <c r="A14" s="27" t="s">
        <v>28</v>
      </c>
      <c r="B14" s="28" t="s">
        <v>29</v>
      </c>
      <c r="C14" s="29"/>
      <c r="D14" s="29"/>
      <c r="E14" s="29"/>
      <c r="F14" s="29"/>
    </row>
    <row r="15" spans="1:6" s="26" customFormat="1" ht="12" customHeight="1">
      <c r="A15" s="30" t="s">
        <v>30</v>
      </c>
      <c r="B15" s="31" t="s">
        <v>31</v>
      </c>
      <c r="C15" s="32"/>
      <c r="D15" s="32"/>
      <c r="E15" s="32"/>
      <c r="F15" s="32"/>
    </row>
    <row r="16" spans="1:6" s="26" customFormat="1" ht="12" customHeight="1">
      <c r="A16" s="30" t="s">
        <v>32</v>
      </c>
      <c r="B16" s="31" t="s">
        <v>33</v>
      </c>
      <c r="C16" s="32"/>
      <c r="D16" s="32"/>
      <c r="E16" s="32"/>
      <c r="F16" s="32"/>
    </row>
    <row r="17" spans="1:6" s="26" customFormat="1" ht="12" customHeight="1">
      <c r="A17" s="30" t="s">
        <v>34</v>
      </c>
      <c r="B17" s="31" t="s">
        <v>35</v>
      </c>
      <c r="C17" s="32"/>
      <c r="D17" s="32"/>
      <c r="E17" s="32"/>
      <c r="F17" s="32"/>
    </row>
    <row r="18" spans="1:6" s="26" customFormat="1" ht="12" customHeight="1">
      <c r="A18" s="30" t="s">
        <v>36</v>
      </c>
      <c r="B18" s="31" t="s">
        <v>37</v>
      </c>
      <c r="C18" s="32"/>
      <c r="D18" s="32"/>
      <c r="E18" s="32"/>
      <c r="F18" s="32"/>
    </row>
    <row r="19" spans="1:6" s="26" customFormat="1" ht="12" customHeight="1" thickBot="1">
      <c r="A19" s="33" t="s">
        <v>1354</v>
      </c>
      <c r="B19" s="34" t="s">
        <v>1355</v>
      </c>
      <c r="C19" s="36"/>
      <c r="D19" s="36"/>
      <c r="E19" s="36"/>
      <c r="F19" s="36"/>
    </row>
    <row r="20" spans="1:6" s="26" customFormat="1" ht="12" customHeight="1" thickBot="1">
      <c r="A20" s="24" t="s">
        <v>38</v>
      </c>
      <c r="B20" s="25" t="s">
        <v>159</v>
      </c>
      <c r="C20" s="14">
        <f>+C21+C24+C25+C26</f>
        <v>0</v>
      </c>
      <c r="D20" s="14">
        <f t="shared" ref="D20:F20" si="2">+D21+D24+D25+D26</f>
        <v>0</v>
      </c>
      <c r="E20" s="14">
        <f t="shared" si="2"/>
        <v>0</v>
      </c>
      <c r="F20" s="14">
        <f t="shared" si="2"/>
        <v>0</v>
      </c>
    </row>
    <row r="21" spans="1:6" s="26" customFormat="1" ht="12" hidden="1" customHeight="1">
      <c r="A21" s="27" t="s">
        <v>1356</v>
      </c>
      <c r="B21" s="28" t="s">
        <v>1357</v>
      </c>
      <c r="C21" s="37">
        <f>+C22+C23</f>
        <v>0</v>
      </c>
      <c r="D21" s="37">
        <f t="shared" ref="D21:F21" si="3">+D22+D23</f>
        <v>0</v>
      </c>
      <c r="E21" s="37">
        <f t="shared" si="3"/>
        <v>0</v>
      </c>
      <c r="F21" s="37">
        <f t="shared" si="3"/>
        <v>0</v>
      </c>
    </row>
    <row r="22" spans="1:6" s="26" customFormat="1" ht="12" hidden="1" customHeight="1">
      <c r="A22" s="30" t="s">
        <v>1358</v>
      </c>
      <c r="B22" s="31" t="s">
        <v>1359</v>
      </c>
      <c r="C22" s="32"/>
      <c r="D22" s="32"/>
      <c r="E22" s="32"/>
      <c r="F22" s="32"/>
    </row>
    <row r="23" spans="1:6" s="26" customFormat="1" ht="12" hidden="1" customHeight="1">
      <c r="A23" s="30" t="s">
        <v>1360</v>
      </c>
      <c r="B23" s="31" t="s">
        <v>1361</v>
      </c>
      <c r="C23" s="32"/>
      <c r="D23" s="32"/>
      <c r="E23" s="32"/>
      <c r="F23" s="32"/>
    </row>
    <row r="24" spans="1:6" s="26" customFormat="1" ht="12" hidden="1" customHeight="1">
      <c r="A24" s="30" t="s">
        <v>1362</v>
      </c>
      <c r="B24" s="31" t="s">
        <v>1363</v>
      </c>
      <c r="C24" s="32"/>
      <c r="D24" s="32"/>
      <c r="E24" s="32"/>
      <c r="F24" s="32"/>
    </row>
    <row r="25" spans="1:6" s="26" customFormat="1" ht="12" hidden="1" customHeight="1">
      <c r="A25" s="30" t="s">
        <v>1364</v>
      </c>
      <c r="B25" s="31" t="s">
        <v>1365</v>
      </c>
      <c r="C25" s="32"/>
      <c r="D25" s="32"/>
      <c r="E25" s="32"/>
      <c r="F25" s="32"/>
    </row>
    <row r="26" spans="1:6" s="26" customFormat="1" ht="12" hidden="1" customHeight="1" thickBot="1">
      <c r="A26" s="33" t="s">
        <v>1366</v>
      </c>
      <c r="B26" s="34" t="s">
        <v>1367</v>
      </c>
      <c r="C26" s="36"/>
      <c r="D26" s="36"/>
      <c r="E26" s="36"/>
      <c r="F26" s="36"/>
    </row>
    <row r="27" spans="1:6" s="26" customFormat="1" ht="12" customHeight="1" thickBot="1">
      <c r="A27" s="24" t="s">
        <v>40</v>
      </c>
      <c r="B27" s="25" t="s">
        <v>41</v>
      </c>
      <c r="C27" s="11">
        <f>SUM(C28:C37)</f>
        <v>0</v>
      </c>
      <c r="D27" s="11">
        <f t="shared" ref="D27:F27" si="4">SUM(D28:D37)</f>
        <v>0</v>
      </c>
      <c r="E27" s="11">
        <f t="shared" si="4"/>
        <v>0</v>
      </c>
      <c r="F27" s="11">
        <f t="shared" si="4"/>
        <v>0</v>
      </c>
    </row>
    <row r="28" spans="1:6" s="26" customFormat="1" ht="12" customHeight="1">
      <c r="A28" s="27" t="s">
        <v>42</v>
      </c>
      <c r="B28" s="28" t="s">
        <v>43</v>
      </c>
      <c r="C28" s="29"/>
      <c r="D28" s="29"/>
      <c r="E28" s="29"/>
      <c r="F28" s="29"/>
    </row>
    <row r="29" spans="1:6" s="26" customFormat="1" ht="12" customHeight="1">
      <c r="A29" s="30" t="s">
        <v>44</v>
      </c>
      <c r="B29" s="31" t="s">
        <v>45</v>
      </c>
      <c r="C29" s="32"/>
      <c r="D29" s="32"/>
      <c r="E29" s="32"/>
      <c r="F29" s="32"/>
    </row>
    <row r="30" spans="1:6" s="26" customFormat="1" ht="12" customHeight="1">
      <c r="A30" s="30" t="s">
        <v>46</v>
      </c>
      <c r="B30" s="31" t="s">
        <v>47</v>
      </c>
      <c r="C30" s="32"/>
      <c r="D30" s="32"/>
      <c r="E30" s="32"/>
      <c r="F30" s="32"/>
    </row>
    <row r="31" spans="1:6" s="26" customFormat="1" ht="12" customHeight="1">
      <c r="A31" s="30" t="s">
        <v>48</v>
      </c>
      <c r="B31" s="31" t="s">
        <v>49</v>
      </c>
      <c r="C31" s="32"/>
      <c r="D31" s="32"/>
      <c r="E31" s="32"/>
      <c r="F31" s="32"/>
    </row>
    <row r="32" spans="1:6" s="26" customFormat="1" ht="12" customHeight="1">
      <c r="A32" s="30" t="s">
        <v>50</v>
      </c>
      <c r="B32" s="31" t="s">
        <v>51</v>
      </c>
      <c r="C32" s="32"/>
      <c r="D32" s="32"/>
      <c r="E32" s="32"/>
      <c r="F32" s="32"/>
    </row>
    <row r="33" spans="1:6" s="26" customFormat="1" ht="12" customHeight="1">
      <c r="A33" s="30" t="s">
        <v>52</v>
      </c>
      <c r="B33" s="31" t="s">
        <v>53</v>
      </c>
      <c r="C33" s="32"/>
      <c r="D33" s="32"/>
      <c r="E33" s="32"/>
      <c r="F33" s="32"/>
    </row>
    <row r="34" spans="1:6" s="26" customFormat="1" ht="12" customHeight="1">
      <c r="A34" s="30" t="s">
        <v>54</v>
      </c>
      <c r="B34" s="31" t="s">
        <v>55</v>
      </c>
      <c r="C34" s="32"/>
      <c r="D34" s="32"/>
      <c r="E34" s="32"/>
      <c r="F34" s="32"/>
    </row>
    <row r="35" spans="1:6" s="26" customFormat="1" ht="12" customHeight="1">
      <c r="A35" s="30" t="s">
        <v>56</v>
      </c>
      <c r="B35" s="31" t="s">
        <v>57</v>
      </c>
      <c r="C35" s="32"/>
      <c r="D35" s="32"/>
      <c r="E35" s="32"/>
      <c r="F35" s="32"/>
    </row>
    <row r="36" spans="1:6" s="26" customFormat="1" ht="12" customHeight="1">
      <c r="A36" s="30" t="s">
        <v>58</v>
      </c>
      <c r="B36" s="31" t="s">
        <v>59</v>
      </c>
      <c r="C36" s="38"/>
      <c r="D36" s="38"/>
      <c r="E36" s="38"/>
      <c r="F36" s="38"/>
    </row>
    <row r="37" spans="1:6" s="26" customFormat="1" ht="12" customHeight="1" thickBot="1">
      <c r="A37" s="33" t="s">
        <v>60</v>
      </c>
      <c r="B37" s="34" t="s">
        <v>61</v>
      </c>
      <c r="C37" s="39"/>
      <c r="D37" s="39"/>
      <c r="E37" s="39"/>
      <c r="F37" s="39"/>
    </row>
    <row r="38" spans="1:6" s="26" customFormat="1" ht="12" customHeight="1" thickBot="1">
      <c r="A38" s="24" t="s">
        <v>62</v>
      </c>
      <c r="B38" s="25" t="s">
        <v>63</v>
      </c>
      <c r="C38" s="11">
        <f>SUM(C39:C43)</f>
        <v>0</v>
      </c>
      <c r="D38" s="11">
        <f t="shared" ref="D38:F38" si="5">SUM(D39:D43)</f>
        <v>0</v>
      </c>
      <c r="E38" s="11">
        <f t="shared" si="5"/>
        <v>0</v>
      </c>
      <c r="F38" s="11">
        <f t="shared" si="5"/>
        <v>0</v>
      </c>
    </row>
    <row r="39" spans="1:6" s="26" customFormat="1" ht="12" customHeight="1">
      <c r="A39" s="27" t="s">
        <v>64</v>
      </c>
      <c r="B39" s="28" t="s">
        <v>65</v>
      </c>
      <c r="C39" s="40"/>
      <c r="D39" s="40"/>
      <c r="E39" s="40"/>
      <c r="F39" s="40"/>
    </row>
    <row r="40" spans="1:6" s="26" customFormat="1" ht="12" customHeight="1">
      <c r="A40" s="30" t="s">
        <v>66</v>
      </c>
      <c r="B40" s="31" t="s">
        <v>67</v>
      </c>
      <c r="C40" s="38"/>
      <c r="D40" s="38"/>
      <c r="E40" s="38"/>
      <c r="F40" s="38"/>
    </row>
    <row r="41" spans="1:6" s="26" customFormat="1" ht="12" customHeight="1">
      <c r="A41" s="30" t="s">
        <v>68</v>
      </c>
      <c r="B41" s="31" t="s">
        <v>69</v>
      </c>
      <c r="C41" s="38"/>
      <c r="D41" s="38"/>
      <c r="E41" s="38"/>
      <c r="F41" s="38"/>
    </row>
    <row r="42" spans="1:6" s="26" customFormat="1" ht="12" customHeight="1">
      <c r="A42" s="30" t="s">
        <v>70</v>
      </c>
      <c r="B42" s="31" t="s">
        <v>71</v>
      </c>
      <c r="C42" s="38"/>
      <c r="D42" s="38"/>
      <c r="E42" s="38"/>
      <c r="F42" s="38"/>
    </row>
    <row r="43" spans="1:6" s="26" customFormat="1" ht="12" customHeight="1" thickBot="1">
      <c r="A43" s="33" t="s">
        <v>72</v>
      </c>
      <c r="B43" s="34" t="s">
        <v>73</v>
      </c>
      <c r="C43" s="39"/>
      <c r="D43" s="39"/>
      <c r="E43" s="39"/>
      <c r="F43" s="39"/>
    </row>
    <row r="44" spans="1:6" s="26" customFormat="1" ht="12" customHeight="1" thickBot="1">
      <c r="A44" s="24" t="s">
        <v>74</v>
      </c>
      <c r="B44" s="25" t="s">
        <v>75</v>
      </c>
      <c r="C44" s="11">
        <f>SUM(C45:C47)</f>
        <v>0</v>
      </c>
      <c r="D44" s="11">
        <f t="shared" ref="D44:F44" si="6">SUM(D45:D47)</f>
        <v>0</v>
      </c>
      <c r="E44" s="11">
        <f t="shared" si="6"/>
        <v>0</v>
      </c>
      <c r="F44" s="11">
        <f t="shared" si="6"/>
        <v>0</v>
      </c>
    </row>
    <row r="45" spans="1:6" s="26" customFormat="1" ht="12" customHeight="1">
      <c r="A45" s="27" t="s">
        <v>76</v>
      </c>
      <c r="B45" s="28" t="s">
        <v>1368</v>
      </c>
      <c r="C45" s="29"/>
      <c r="D45" s="29"/>
      <c r="E45" s="29"/>
      <c r="F45" s="29"/>
    </row>
    <row r="46" spans="1:6" s="26" customFormat="1" ht="12" customHeight="1">
      <c r="A46" s="30" t="s">
        <v>77</v>
      </c>
      <c r="B46" s="31" t="s">
        <v>1369</v>
      </c>
      <c r="C46" s="32"/>
      <c r="D46" s="32"/>
      <c r="E46" s="32"/>
      <c r="F46" s="32"/>
    </row>
    <row r="47" spans="1:6" s="26" customFormat="1" ht="12" customHeight="1">
      <c r="A47" s="30" t="s">
        <v>78</v>
      </c>
      <c r="B47" s="31" t="s">
        <v>1370</v>
      </c>
      <c r="C47" s="32"/>
      <c r="D47" s="32"/>
      <c r="E47" s="32"/>
      <c r="F47" s="32"/>
    </row>
    <row r="48" spans="1:6" s="26" customFormat="1" ht="12" customHeight="1" thickBot="1">
      <c r="A48" s="33" t="s">
        <v>79</v>
      </c>
      <c r="B48" s="34" t="s">
        <v>1371</v>
      </c>
      <c r="C48" s="36"/>
      <c r="D48" s="36"/>
      <c r="E48" s="36"/>
      <c r="F48" s="36"/>
    </row>
    <row r="49" spans="1:6" s="26" customFormat="1" ht="12" customHeight="1" thickBot="1">
      <c r="A49" s="24" t="s">
        <v>80</v>
      </c>
      <c r="B49" s="35" t="s">
        <v>81</v>
      </c>
      <c r="C49" s="11">
        <f>SUM(C50:C52)</f>
        <v>0</v>
      </c>
      <c r="D49" s="11">
        <f t="shared" ref="D49:F49" si="7">SUM(D50:D52)</f>
        <v>0</v>
      </c>
      <c r="E49" s="11">
        <f t="shared" si="7"/>
        <v>0</v>
      </c>
      <c r="F49" s="11">
        <f t="shared" si="7"/>
        <v>0</v>
      </c>
    </row>
    <row r="50" spans="1:6" s="26" customFormat="1" ht="12" customHeight="1">
      <c r="A50" s="27" t="s">
        <v>1372</v>
      </c>
      <c r="B50" s="28" t="s">
        <v>1373</v>
      </c>
      <c r="C50" s="38"/>
      <c r="D50" s="38"/>
      <c r="E50" s="38"/>
      <c r="F50" s="38"/>
    </row>
    <row r="51" spans="1:6" s="26" customFormat="1" ht="12" customHeight="1">
      <c r="A51" s="30" t="s">
        <v>1374</v>
      </c>
      <c r="B51" s="31" t="s">
        <v>1375</v>
      </c>
      <c r="C51" s="38"/>
      <c r="D51" s="38"/>
      <c r="E51" s="38"/>
      <c r="F51" s="38"/>
    </row>
    <row r="52" spans="1:6" s="26" customFormat="1" ht="12" customHeight="1">
      <c r="A52" s="30" t="s">
        <v>1376</v>
      </c>
      <c r="B52" s="31" t="s">
        <v>1377</v>
      </c>
      <c r="C52" s="38"/>
      <c r="D52" s="38"/>
      <c r="E52" s="38"/>
      <c r="F52" s="38"/>
    </row>
    <row r="53" spans="1:6" s="26" customFormat="1" ht="12" customHeight="1" thickBot="1">
      <c r="A53" s="33" t="s">
        <v>1378</v>
      </c>
      <c r="B53" s="34" t="s">
        <v>1379</v>
      </c>
      <c r="C53" s="38"/>
      <c r="D53" s="38"/>
      <c r="E53" s="38"/>
      <c r="F53" s="38"/>
    </row>
    <row r="54" spans="1:6" s="26" customFormat="1" ht="12" customHeight="1" thickBot="1">
      <c r="A54" s="24" t="s">
        <v>82</v>
      </c>
      <c r="B54" s="25" t="s">
        <v>83</v>
      </c>
      <c r="C54" s="14">
        <f>+C5+C6+C13+C20+C27+C38+C44+C49</f>
        <v>0</v>
      </c>
      <c r="D54" s="14">
        <f>+D5+D6+D13+D20+D27+D38+D44+D49</f>
        <v>0</v>
      </c>
      <c r="E54" s="14">
        <f>+E5+E6+E13+E20+E27+E38+E44+E49</f>
        <v>0</v>
      </c>
      <c r="F54" s="14">
        <f>+F5+F6+F13+F20+F27+F38+F44+F49</f>
        <v>0</v>
      </c>
    </row>
    <row r="55" spans="1:6" s="26" customFormat="1" ht="12" customHeight="1" thickBot="1">
      <c r="A55" s="41" t="s">
        <v>84</v>
      </c>
      <c r="B55" s="35" t="s">
        <v>85</v>
      </c>
      <c r="C55" s="11">
        <f>SUM(C56:C58)</f>
        <v>0</v>
      </c>
      <c r="D55" s="11">
        <f t="shared" ref="D55:F55" si="8">SUM(D56:D58)</f>
        <v>0</v>
      </c>
      <c r="E55" s="11">
        <f t="shared" si="8"/>
        <v>0</v>
      </c>
      <c r="F55" s="11">
        <f t="shared" si="8"/>
        <v>0</v>
      </c>
    </row>
    <row r="56" spans="1:6" s="26" customFormat="1" ht="12" customHeight="1">
      <c r="A56" s="27" t="s">
        <v>86</v>
      </c>
      <c r="B56" s="28" t="s">
        <v>87</v>
      </c>
      <c r="C56" s="38"/>
      <c r="D56" s="38"/>
      <c r="E56" s="38"/>
      <c r="F56" s="38"/>
    </row>
    <row r="57" spans="1:6" s="26" customFormat="1" ht="12" customHeight="1">
      <c r="A57" s="30" t="s">
        <v>88</v>
      </c>
      <c r="B57" s="31" t="s">
        <v>89</v>
      </c>
      <c r="C57" s="38"/>
      <c r="D57" s="38"/>
      <c r="E57" s="38"/>
      <c r="F57" s="38"/>
    </row>
    <row r="58" spans="1:6" s="26" customFormat="1" ht="12" customHeight="1" thickBot="1">
      <c r="A58" s="33" t="s">
        <v>90</v>
      </c>
      <c r="B58" s="42" t="s">
        <v>91</v>
      </c>
      <c r="C58" s="38"/>
      <c r="D58" s="38"/>
      <c r="E58" s="38"/>
      <c r="F58" s="38"/>
    </row>
    <row r="59" spans="1:6" s="26" customFormat="1" ht="12" customHeight="1" thickBot="1">
      <c r="A59" s="41" t="s">
        <v>92</v>
      </c>
      <c r="B59" s="35" t="s">
        <v>93</v>
      </c>
      <c r="C59" s="11">
        <f>SUM(C60:C63)</f>
        <v>0</v>
      </c>
      <c r="D59" s="11">
        <f t="shared" ref="D59:F59" si="9">SUM(D60:D63)</f>
        <v>0</v>
      </c>
      <c r="E59" s="11">
        <f t="shared" si="9"/>
        <v>0</v>
      </c>
      <c r="F59" s="11">
        <f t="shared" si="9"/>
        <v>0</v>
      </c>
    </row>
    <row r="60" spans="1:6" s="26" customFormat="1" ht="12" customHeight="1">
      <c r="A60" s="27" t="s">
        <v>94</v>
      </c>
      <c r="B60" s="28" t="s">
        <v>95</v>
      </c>
      <c r="C60" s="38"/>
      <c r="D60" s="38"/>
      <c r="E60" s="38"/>
      <c r="F60" s="38"/>
    </row>
    <row r="61" spans="1:6" s="26" customFormat="1" ht="12" customHeight="1">
      <c r="A61" s="30" t="s">
        <v>96</v>
      </c>
      <c r="B61" s="31" t="s">
        <v>97</v>
      </c>
      <c r="C61" s="38"/>
      <c r="D61" s="38"/>
      <c r="E61" s="38"/>
      <c r="F61" s="38"/>
    </row>
    <row r="62" spans="1:6" s="26" customFormat="1" ht="12" customHeight="1">
      <c r="A62" s="30" t="s">
        <v>98</v>
      </c>
      <c r="B62" s="31" t="s">
        <v>99</v>
      </c>
      <c r="C62" s="38"/>
      <c r="D62" s="38"/>
      <c r="E62" s="38"/>
      <c r="F62" s="38"/>
    </row>
    <row r="63" spans="1:6" s="26" customFormat="1" ht="12" customHeight="1" thickBot="1">
      <c r="A63" s="33" t="s">
        <v>100</v>
      </c>
      <c r="B63" s="34" t="s">
        <v>101</v>
      </c>
      <c r="C63" s="38"/>
      <c r="D63" s="38"/>
      <c r="E63" s="38"/>
      <c r="F63" s="38"/>
    </row>
    <row r="64" spans="1:6" s="26" customFormat="1" ht="12" customHeight="1" thickBot="1">
      <c r="A64" s="41" t="s">
        <v>102</v>
      </c>
      <c r="B64" s="35" t="s">
        <v>103</v>
      </c>
      <c r="C64" s="11">
        <f>SUM(C65:C66)</f>
        <v>0</v>
      </c>
      <c r="D64" s="11">
        <f t="shared" ref="D64:F64" si="10">SUM(D65:D66)</f>
        <v>0</v>
      </c>
      <c r="E64" s="11">
        <f t="shared" si="10"/>
        <v>0</v>
      </c>
      <c r="F64" s="11">
        <f t="shared" si="10"/>
        <v>0</v>
      </c>
    </row>
    <row r="65" spans="1:6" s="26" customFormat="1" ht="12" customHeight="1">
      <c r="A65" s="27" t="s">
        <v>104</v>
      </c>
      <c r="B65" s="28" t="s">
        <v>105</v>
      </c>
      <c r="C65" s="38"/>
      <c r="D65" s="38"/>
      <c r="E65" s="38"/>
      <c r="F65" s="38"/>
    </row>
    <row r="66" spans="1:6" s="26" customFormat="1" ht="12" customHeight="1" thickBot="1">
      <c r="A66" s="33" t="s">
        <v>106</v>
      </c>
      <c r="B66" s="34" t="s">
        <v>107</v>
      </c>
      <c r="C66" s="38"/>
      <c r="D66" s="38"/>
      <c r="E66" s="38"/>
      <c r="F66" s="38"/>
    </row>
    <row r="67" spans="1:6" s="26" customFormat="1" ht="12" customHeight="1" thickBot="1">
      <c r="A67" s="41" t="s">
        <v>108</v>
      </c>
      <c r="B67" s="35" t="s">
        <v>109</v>
      </c>
      <c r="C67" s="11">
        <f>SUM(C68:C70)</f>
        <v>0</v>
      </c>
      <c r="D67" s="11">
        <f t="shared" ref="D67:F67" si="11">SUM(D68:D70)</f>
        <v>0</v>
      </c>
      <c r="E67" s="11">
        <f t="shared" si="11"/>
        <v>0</v>
      </c>
      <c r="F67" s="11">
        <f t="shared" si="11"/>
        <v>0</v>
      </c>
    </row>
    <row r="68" spans="1:6" s="26" customFormat="1" ht="12" hidden="1" customHeight="1">
      <c r="A68" s="27" t="s">
        <v>1380</v>
      </c>
      <c r="B68" s="28" t="s">
        <v>110</v>
      </c>
      <c r="C68" s="38"/>
      <c r="D68" s="38"/>
      <c r="E68" s="38"/>
      <c r="F68" s="38"/>
    </row>
    <row r="69" spans="1:6" s="26" customFormat="1" ht="12" hidden="1" customHeight="1">
      <c r="A69" s="30" t="s">
        <v>1381</v>
      </c>
      <c r="B69" s="31" t="s">
        <v>111</v>
      </c>
      <c r="C69" s="38"/>
      <c r="D69" s="38"/>
      <c r="E69" s="38"/>
      <c r="F69" s="38"/>
    </row>
    <row r="70" spans="1:6" s="26" customFormat="1" ht="12" hidden="1" customHeight="1" thickBot="1">
      <c r="A70" s="33" t="s">
        <v>1382</v>
      </c>
      <c r="B70" s="34" t="s">
        <v>523</v>
      </c>
      <c r="C70" s="38"/>
      <c r="D70" s="38"/>
      <c r="E70" s="38"/>
      <c r="F70" s="38"/>
    </row>
    <row r="71" spans="1:6" s="26" customFormat="1" ht="11.25" customHeight="1" thickBot="1">
      <c r="A71" s="41" t="s">
        <v>112</v>
      </c>
      <c r="B71" s="35" t="s">
        <v>113</v>
      </c>
      <c r="C71" s="11">
        <f>SUM(C72:C75)</f>
        <v>0</v>
      </c>
      <c r="D71" s="11">
        <f t="shared" ref="D71:F71" si="12">SUM(D72:D75)</f>
        <v>0</v>
      </c>
      <c r="E71" s="11">
        <f t="shared" si="12"/>
        <v>0</v>
      </c>
      <c r="F71" s="11">
        <f t="shared" si="12"/>
        <v>0</v>
      </c>
    </row>
    <row r="72" spans="1:6" s="26" customFormat="1" ht="12" hidden="1" customHeight="1">
      <c r="A72" s="43" t="s">
        <v>1383</v>
      </c>
      <c r="B72" s="28" t="s">
        <v>524</v>
      </c>
      <c r="C72" s="38"/>
      <c r="D72" s="38"/>
      <c r="E72" s="38"/>
      <c r="F72" s="38"/>
    </row>
    <row r="73" spans="1:6" s="26" customFormat="1" ht="12" hidden="1" customHeight="1">
      <c r="A73" s="44" t="s">
        <v>1384</v>
      </c>
      <c r="B73" s="31" t="s">
        <v>525</v>
      </c>
      <c r="C73" s="38"/>
      <c r="D73" s="38"/>
      <c r="E73" s="38"/>
      <c r="F73" s="38"/>
    </row>
    <row r="74" spans="1:6" s="26" customFormat="1" ht="12" hidden="1" customHeight="1">
      <c r="A74" s="44" t="s">
        <v>1385</v>
      </c>
      <c r="B74" s="31" t="s">
        <v>526</v>
      </c>
      <c r="C74" s="38"/>
      <c r="D74" s="38"/>
      <c r="E74" s="38"/>
      <c r="F74" s="38"/>
    </row>
    <row r="75" spans="1:6" s="26" customFormat="1" ht="12" hidden="1" customHeight="1" thickBot="1">
      <c r="A75" s="45" t="s">
        <v>1386</v>
      </c>
      <c r="B75" s="34" t="s">
        <v>527</v>
      </c>
      <c r="C75" s="38"/>
      <c r="D75" s="38"/>
      <c r="E75" s="38"/>
      <c r="F75" s="38"/>
    </row>
    <row r="76" spans="1:6" s="26" customFormat="1" ht="13.5" customHeight="1" thickBot="1">
      <c r="A76" s="41" t="s">
        <v>114</v>
      </c>
      <c r="B76" s="35" t="s">
        <v>115</v>
      </c>
      <c r="C76" s="46"/>
      <c r="D76" s="46"/>
      <c r="E76" s="46"/>
      <c r="F76" s="46"/>
    </row>
    <row r="77" spans="1:6" s="26" customFormat="1" ht="15.75" customHeight="1" thickBot="1">
      <c r="A77" s="41" t="s">
        <v>1387</v>
      </c>
      <c r="B77" s="47" t="s">
        <v>116</v>
      </c>
      <c r="C77" s="14">
        <f>+C55+C59+C64+C67+C71+C76</f>
        <v>0</v>
      </c>
      <c r="D77" s="14">
        <f t="shared" ref="D77:F77" si="13">+D55+D59+D64+D67+D71+D76</f>
        <v>0</v>
      </c>
      <c r="E77" s="14">
        <f t="shared" si="13"/>
        <v>0</v>
      </c>
      <c r="F77" s="14">
        <f t="shared" si="13"/>
        <v>0</v>
      </c>
    </row>
    <row r="78" spans="1:6" s="26" customFormat="1" ht="16.5" customHeight="1" thickBot="1">
      <c r="A78" s="200" t="s">
        <v>1388</v>
      </c>
      <c r="B78" s="48" t="s">
        <v>117</v>
      </c>
      <c r="C78" s="14">
        <f>+C54+C77</f>
        <v>0</v>
      </c>
      <c r="D78" s="14">
        <f t="shared" ref="D78:F78" si="14">+D54+D77</f>
        <v>0</v>
      </c>
      <c r="E78" s="14">
        <f t="shared" si="14"/>
        <v>0</v>
      </c>
      <c r="F78" s="14">
        <f t="shared" si="14"/>
        <v>0</v>
      </c>
    </row>
    <row r="79" spans="1:6" s="26" customFormat="1">
      <c r="A79" s="74"/>
      <c r="B79" s="75"/>
      <c r="C79" s="76"/>
      <c r="D79" s="76"/>
      <c r="E79" s="76"/>
      <c r="F79" s="76"/>
    </row>
    <row r="80" spans="1:6" ht="16.5" customHeight="1">
      <c r="A80" s="530" t="s">
        <v>118</v>
      </c>
      <c r="B80" s="530"/>
      <c r="C80" s="530"/>
      <c r="D80" s="194"/>
      <c r="E80" s="194"/>
      <c r="F80" s="194"/>
    </row>
    <row r="81" spans="1:6" s="50" customFormat="1" ht="16.5" customHeight="1" thickBot="1">
      <c r="A81" s="531" t="s">
        <v>119</v>
      </c>
      <c r="B81" s="531"/>
      <c r="C81" s="199"/>
      <c r="D81" s="199"/>
      <c r="E81" s="202"/>
      <c r="F81" s="199" t="s">
        <v>553</v>
      </c>
    </row>
    <row r="82" spans="1:6" ht="24.75" thickBot="1">
      <c r="A82" s="17" t="s">
        <v>2</v>
      </c>
      <c r="B82" s="18" t="s">
        <v>120</v>
      </c>
      <c r="C82" s="19" t="s">
        <v>554</v>
      </c>
      <c r="D82" s="19" t="s">
        <v>579</v>
      </c>
      <c r="E82" s="19" t="s">
        <v>580</v>
      </c>
      <c r="F82" s="19" t="s">
        <v>1350</v>
      </c>
    </row>
    <row r="83" spans="1:6" s="23" customFormat="1" ht="12" customHeight="1" thickBot="1">
      <c r="A83" s="10">
        <v>1</v>
      </c>
      <c r="B83" s="51">
        <v>2</v>
      </c>
      <c r="C83" s="52">
        <v>3</v>
      </c>
      <c r="D83" s="52">
        <v>3</v>
      </c>
      <c r="E83" s="52">
        <v>3</v>
      </c>
      <c r="F83" s="52">
        <v>3</v>
      </c>
    </row>
    <row r="84" spans="1:6" ht="12" customHeight="1" thickBot="1">
      <c r="A84" s="53" t="s">
        <v>4</v>
      </c>
      <c r="B84" s="54" t="s">
        <v>121</v>
      </c>
      <c r="C84" s="55">
        <f>SUM(C85:C89)</f>
        <v>0</v>
      </c>
      <c r="D84" s="55">
        <f t="shared" ref="D84:F84" si="15">SUM(D85:D89)</f>
        <v>0</v>
      </c>
      <c r="E84" s="55">
        <f t="shared" si="15"/>
        <v>0</v>
      </c>
      <c r="F84" s="55">
        <f t="shared" si="15"/>
        <v>0</v>
      </c>
    </row>
    <row r="85" spans="1:6" ht="12" customHeight="1">
      <c r="A85" s="56" t="s">
        <v>5</v>
      </c>
      <c r="B85" s="57" t="s">
        <v>122</v>
      </c>
      <c r="C85" s="58"/>
      <c r="D85" s="58"/>
      <c r="E85" s="58"/>
      <c r="F85" s="58"/>
    </row>
    <row r="86" spans="1:6" ht="12" customHeight="1">
      <c r="A86" s="30" t="s">
        <v>7</v>
      </c>
      <c r="B86" s="2" t="s">
        <v>123</v>
      </c>
      <c r="C86" s="32"/>
      <c r="D86" s="32"/>
      <c r="E86" s="32"/>
      <c r="F86" s="32"/>
    </row>
    <row r="87" spans="1:6" ht="12" customHeight="1">
      <c r="A87" s="30" t="s">
        <v>9</v>
      </c>
      <c r="B87" s="2" t="s">
        <v>124</v>
      </c>
      <c r="C87" s="36"/>
      <c r="D87" s="36"/>
      <c r="E87" s="36"/>
      <c r="F87" s="36"/>
    </row>
    <row r="88" spans="1:6" ht="12" customHeight="1">
      <c r="A88" s="30" t="s">
        <v>10</v>
      </c>
      <c r="B88" s="59" t="s">
        <v>125</v>
      </c>
      <c r="C88" s="36"/>
      <c r="D88" s="36"/>
      <c r="E88" s="36"/>
      <c r="F88" s="36"/>
    </row>
    <row r="89" spans="1:6" ht="12" customHeight="1" thickBot="1">
      <c r="A89" s="30" t="s">
        <v>126</v>
      </c>
      <c r="B89" s="60" t="s">
        <v>127</v>
      </c>
      <c r="C89" s="36"/>
      <c r="D89" s="36"/>
      <c r="E89" s="36"/>
      <c r="F89" s="36"/>
    </row>
    <row r="90" spans="1:6" ht="12" customHeight="1" thickBot="1">
      <c r="A90" s="24" t="s">
        <v>14</v>
      </c>
      <c r="B90" s="62" t="s">
        <v>1389</v>
      </c>
      <c r="C90" s="11">
        <f>+C91+C93+C95</f>
        <v>0</v>
      </c>
      <c r="D90" s="11">
        <f t="shared" ref="D90:F90" si="16">+D91+D93+D95</f>
        <v>0</v>
      </c>
      <c r="E90" s="11">
        <f t="shared" si="16"/>
        <v>0</v>
      </c>
      <c r="F90" s="11">
        <f t="shared" si="16"/>
        <v>0</v>
      </c>
    </row>
    <row r="91" spans="1:6" ht="12" customHeight="1">
      <c r="A91" s="27" t="s">
        <v>16</v>
      </c>
      <c r="B91" s="2" t="s">
        <v>128</v>
      </c>
      <c r="C91" s="29"/>
      <c r="D91" s="29"/>
      <c r="E91" s="29"/>
      <c r="F91" s="29"/>
    </row>
    <row r="92" spans="1:6" ht="12" customHeight="1">
      <c r="A92" s="27" t="s">
        <v>18</v>
      </c>
      <c r="B92" s="63" t="s">
        <v>129</v>
      </c>
      <c r="C92" s="29"/>
      <c r="D92" s="29"/>
      <c r="E92" s="29"/>
      <c r="F92" s="29"/>
    </row>
    <row r="93" spans="1:6" ht="12" customHeight="1">
      <c r="A93" s="27" t="s">
        <v>20</v>
      </c>
      <c r="B93" s="63" t="s">
        <v>130</v>
      </c>
      <c r="C93" s="32"/>
      <c r="D93" s="32"/>
      <c r="E93" s="32"/>
      <c r="F93" s="32"/>
    </row>
    <row r="94" spans="1:6" ht="12" customHeight="1">
      <c r="A94" s="27" t="s">
        <v>22</v>
      </c>
      <c r="B94" s="63" t="s">
        <v>131</v>
      </c>
      <c r="C94" s="12"/>
      <c r="D94" s="12"/>
      <c r="E94" s="12"/>
      <c r="F94" s="12"/>
    </row>
    <row r="95" spans="1:6" ht="12" customHeight="1" thickBot="1">
      <c r="A95" s="27" t="s">
        <v>24</v>
      </c>
      <c r="B95" s="64" t="s">
        <v>132</v>
      </c>
      <c r="C95" s="12"/>
      <c r="D95" s="12"/>
      <c r="E95" s="12"/>
      <c r="F95" s="12"/>
    </row>
    <row r="96" spans="1:6" ht="12" customHeight="1" thickBot="1">
      <c r="A96" s="24" t="s">
        <v>26</v>
      </c>
      <c r="B96" s="5" t="s">
        <v>1390</v>
      </c>
      <c r="C96" s="11">
        <f>+C97+C98</f>
        <v>0</v>
      </c>
      <c r="D96" s="11">
        <f t="shared" ref="D96:F96" si="17">+D97+D98</f>
        <v>0</v>
      </c>
      <c r="E96" s="11">
        <f t="shared" si="17"/>
        <v>0</v>
      </c>
      <c r="F96" s="11">
        <f t="shared" si="17"/>
        <v>0</v>
      </c>
    </row>
    <row r="97" spans="1:6" ht="12" customHeight="1">
      <c r="A97" s="27" t="s">
        <v>28</v>
      </c>
      <c r="B97" s="4" t="s">
        <v>133</v>
      </c>
      <c r="C97" s="29"/>
      <c r="D97" s="29"/>
      <c r="E97" s="29"/>
      <c r="F97" s="29"/>
    </row>
    <row r="98" spans="1:6" ht="12" customHeight="1" thickBot="1">
      <c r="A98" s="33" t="s">
        <v>30</v>
      </c>
      <c r="B98" s="63" t="s">
        <v>1391</v>
      </c>
      <c r="C98" s="36"/>
      <c r="D98" s="36"/>
      <c r="E98" s="36"/>
      <c r="F98" s="36"/>
    </row>
    <row r="99" spans="1:6" ht="12" customHeight="1" thickBot="1">
      <c r="A99" s="24" t="s">
        <v>134</v>
      </c>
      <c r="B99" s="5" t="s">
        <v>135</v>
      </c>
      <c r="C99" s="11">
        <f>+C84+C90+C96</f>
        <v>0</v>
      </c>
      <c r="D99" s="11">
        <f t="shared" ref="D99:F99" si="18">+D84+D90+D96</f>
        <v>0</v>
      </c>
      <c r="E99" s="11">
        <f t="shared" si="18"/>
        <v>0</v>
      </c>
      <c r="F99" s="11">
        <f t="shared" si="18"/>
        <v>0</v>
      </c>
    </row>
    <row r="100" spans="1:6" ht="12" customHeight="1" thickBot="1">
      <c r="A100" s="24" t="s">
        <v>40</v>
      </c>
      <c r="B100" s="5" t="s">
        <v>136</v>
      </c>
      <c r="C100" s="11">
        <f>+C101+C102+C103</f>
        <v>0</v>
      </c>
      <c r="D100" s="11">
        <f t="shared" ref="D100:F100" si="19">+D101+D102+D103</f>
        <v>0</v>
      </c>
      <c r="E100" s="11">
        <f t="shared" si="19"/>
        <v>0</v>
      </c>
      <c r="F100" s="11">
        <f t="shared" si="19"/>
        <v>0</v>
      </c>
    </row>
    <row r="101" spans="1:6" ht="12" customHeight="1">
      <c r="A101" s="27" t="s">
        <v>42</v>
      </c>
      <c r="B101" s="4" t="s">
        <v>137</v>
      </c>
      <c r="C101" s="12"/>
      <c r="D101" s="12"/>
      <c r="E101" s="12"/>
      <c r="F101" s="12"/>
    </row>
    <row r="102" spans="1:6" ht="12" customHeight="1">
      <c r="A102" s="27" t="s">
        <v>44</v>
      </c>
      <c r="B102" s="4" t="s">
        <v>138</v>
      </c>
      <c r="C102" s="12"/>
      <c r="D102" s="12"/>
      <c r="E102" s="12"/>
      <c r="F102" s="12"/>
    </row>
    <row r="103" spans="1:6" ht="12" customHeight="1" thickBot="1">
      <c r="A103" s="61" t="s">
        <v>46</v>
      </c>
      <c r="B103" s="13" t="s">
        <v>139</v>
      </c>
      <c r="C103" s="12"/>
      <c r="D103" s="12"/>
      <c r="E103" s="12"/>
      <c r="F103" s="12"/>
    </row>
    <row r="104" spans="1:6" ht="12" customHeight="1" thickBot="1">
      <c r="A104" s="24" t="s">
        <v>62</v>
      </c>
      <c r="B104" s="5" t="s">
        <v>140</v>
      </c>
      <c r="C104" s="11">
        <f>+C105+C106+C107+C108</f>
        <v>0</v>
      </c>
      <c r="D104" s="11">
        <f t="shared" ref="D104:F104" si="20">+D105+D106+D107+D108</f>
        <v>0</v>
      </c>
      <c r="E104" s="11">
        <f t="shared" si="20"/>
        <v>0</v>
      </c>
      <c r="F104" s="11">
        <f t="shared" si="20"/>
        <v>0</v>
      </c>
    </row>
    <row r="105" spans="1:6" ht="12" customHeight="1">
      <c r="A105" s="27" t="s">
        <v>64</v>
      </c>
      <c r="B105" s="4" t="s">
        <v>1392</v>
      </c>
      <c r="C105" s="12"/>
      <c r="D105" s="12"/>
      <c r="E105" s="12"/>
      <c r="F105" s="12"/>
    </row>
    <row r="106" spans="1:6" ht="12" customHeight="1">
      <c r="A106" s="27" t="s">
        <v>66</v>
      </c>
      <c r="B106" s="4" t="s">
        <v>1393</v>
      </c>
      <c r="C106" s="12"/>
      <c r="D106" s="12"/>
      <c r="E106" s="12"/>
      <c r="F106" s="12"/>
    </row>
    <row r="107" spans="1:6" ht="12" customHeight="1">
      <c r="A107" s="27" t="s">
        <v>68</v>
      </c>
      <c r="B107" s="4" t="s">
        <v>1394</v>
      </c>
      <c r="C107" s="12"/>
      <c r="D107" s="12"/>
      <c r="E107" s="12"/>
      <c r="F107" s="12"/>
    </row>
    <row r="108" spans="1:6" ht="12" customHeight="1" thickBot="1">
      <c r="A108" s="61" t="s">
        <v>70</v>
      </c>
      <c r="B108" s="13" t="s">
        <v>1395</v>
      </c>
      <c r="C108" s="12"/>
      <c r="D108" s="12"/>
      <c r="E108" s="12"/>
      <c r="F108" s="12"/>
    </row>
    <row r="109" spans="1:6" ht="12" customHeight="1" thickBot="1">
      <c r="A109" s="24" t="s">
        <v>141</v>
      </c>
      <c r="B109" s="5" t="s">
        <v>142</v>
      </c>
      <c r="C109" s="14">
        <f>+C110+C111+C113+C114</f>
        <v>0</v>
      </c>
      <c r="D109" s="14">
        <f t="shared" ref="D109:F109" si="21">+D110+D111+D113+D114</f>
        <v>0</v>
      </c>
      <c r="E109" s="14">
        <f t="shared" si="21"/>
        <v>0</v>
      </c>
      <c r="F109" s="14">
        <f t="shared" si="21"/>
        <v>0</v>
      </c>
    </row>
    <row r="110" spans="1:6" ht="12" customHeight="1">
      <c r="A110" s="27" t="s">
        <v>76</v>
      </c>
      <c r="B110" s="4" t="s">
        <v>143</v>
      </c>
      <c r="C110" s="12"/>
      <c r="D110" s="12"/>
      <c r="E110" s="12"/>
      <c r="F110" s="12"/>
    </row>
    <row r="111" spans="1:6" ht="12" customHeight="1">
      <c r="A111" s="27" t="s">
        <v>77</v>
      </c>
      <c r="B111" s="4" t="s">
        <v>144</v>
      </c>
      <c r="C111" s="12"/>
      <c r="D111" s="12"/>
      <c r="E111" s="12"/>
      <c r="F111" s="12"/>
    </row>
    <row r="112" spans="1:6" ht="12" customHeight="1">
      <c r="A112" s="27" t="s">
        <v>78</v>
      </c>
      <c r="B112" s="4" t="s">
        <v>1396</v>
      </c>
      <c r="C112" s="12"/>
      <c r="D112" s="12"/>
      <c r="E112" s="12"/>
      <c r="F112" s="12"/>
    </row>
    <row r="113" spans="1:12" ht="12" customHeight="1">
      <c r="A113" s="27" t="s">
        <v>79</v>
      </c>
      <c r="B113" s="4" t="s">
        <v>1397</v>
      </c>
      <c r="C113" s="12"/>
      <c r="D113" s="12"/>
      <c r="E113" s="12"/>
      <c r="F113" s="12"/>
    </row>
    <row r="114" spans="1:12" ht="12" customHeight="1" thickBot="1">
      <c r="A114" s="61" t="s">
        <v>1398</v>
      </c>
      <c r="B114" s="13" t="s">
        <v>1399</v>
      </c>
      <c r="C114" s="12"/>
      <c r="D114" s="12"/>
      <c r="E114" s="12"/>
      <c r="F114" s="12"/>
    </row>
    <row r="115" spans="1:12" ht="12" customHeight="1" thickBot="1">
      <c r="A115" s="24" t="s">
        <v>80</v>
      </c>
      <c r="B115" s="5" t="s">
        <v>145</v>
      </c>
      <c r="C115" s="66">
        <f>+C116+C117+C118+C119</f>
        <v>0</v>
      </c>
      <c r="D115" s="66">
        <f t="shared" ref="D115:F115" si="22">+D116+D117+D118+D119</f>
        <v>0</v>
      </c>
      <c r="E115" s="66">
        <f t="shared" si="22"/>
        <v>0</v>
      </c>
      <c r="F115" s="66">
        <f t="shared" si="22"/>
        <v>0</v>
      </c>
    </row>
    <row r="116" spans="1:12" ht="12" customHeight="1">
      <c r="A116" s="27" t="s">
        <v>1372</v>
      </c>
      <c r="B116" s="4" t="s">
        <v>1400</v>
      </c>
      <c r="C116" s="12"/>
      <c r="D116" s="12"/>
      <c r="E116" s="12"/>
      <c r="F116" s="12"/>
    </row>
    <row r="117" spans="1:12" ht="12" customHeight="1">
      <c r="A117" s="27" t="s">
        <v>1374</v>
      </c>
      <c r="B117" s="4" t="s">
        <v>1401</v>
      </c>
      <c r="C117" s="12"/>
      <c r="D117" s="12"/>
      <c r="E117" s="12"/>
      <c r="F117" s="12"/>
    </row>
    <row r="118" spans="1:12" ht="12" customHeight="1">
      <c r="A118" s="27" t="s">
        <v>1376</v>
      </c>
      <c r="B118" s="4" t="s">
        <v>1402</v>
      </c>
      <c r="C118" s="12"/>
      <c r="D118" s="12"/>
      <c r="E118" s="12"/>
      <c r="F118" s="12"/>
    </row>
    <row r="119" spans="1:12" ht="12" customHeight="1" thickBot="1">
      <c r="A119" s="61" t="s">
        <v>1378</v>
      </c>
      <c r="B119" s="13" t="s">
        <v>1403</v>
      </c>
      <c r="C119" s="65"/>
      <c r="D119" s="12"/>
      <c r="E119" s="12"/>
      <c r="F119" s="12"/>
    </row>
    <row r="120" spans="1:12" ht="12" customHeight="1" thickBot="1">
      <c r="A120" s="153" t="s">
        <v>82</v>
      </c>
      <c r="B120" s="5" t="s">
        <v>1404</v>
      </c>
      <c r="C120" s="203"/>
      <c r="D120" s="147"/>
      <c r="E120" s="147"/>
      <c r="F120" s="147"/>
    </row>
    <row r="121" spans="1:12" ht="15" customHeight="1" thickBot="1">
      <c r="A121" s="24" t="s">
        <v>146</v>
      </c>
      <c r="B121" s="5" t="s">
        <v>548</v>
      </c>
      <c r="C121" s="67">
        <f>+C100+C104+C109+C115</f>
        <v>0</v>
      </c>
      <c r="D121" s="67">
        <f t="shared" ref="D121:F121" si="23">+D100+D104+D109+D115</f>
        <v>0</v>
      </c>
      <c r="E121" s="67">
        <f t="shared" si="23"/>
        <v>0</v>
      </c>
      <c r="F121" s="67">
        <f t="shared" si="23"/>
        <v>0</v>
      </c>
      <c r="I121" s="68"/>
      <c r="J121" s="69"/>
      <c r="K121" s="69"/>
      <c r="L121" s="69"/>
    </row>
    <row r="122" spans="1:12" s="26" customFormat="1" ht="12.95" customHeight="1" thickBot="1">
      <c r="A122" s="70" t="s">
        <v>163</v>
      </c>
      <c r="B122" s="71" t="s">
        <v>1405</v>
      </c>
      <c r="C122" s="67">
        <f>+C99+C121</f>
        <v>0</v>
      </c>
      <c r="D122" s="67">
        <f t="shared" ref="D122:F122" si="24">+D99+D121</f>
        <v>0</v>
      </c>
      <c r="E122" s="67">
        <f t="shared" si="24"/>
        <v>0</v>
      </c>
      <c r="F122" s="67">
        <f t="shared" si="24"/>
        <v>0</v>
      </c>
    </row>
    <row r="123" spans="1:12" ht="7.5" customHeight="1"/>
    <row r="124" spans="1:12">
      <c r="A124" s="532" t="s">
        <v>147</v>
      </c>
      <c r="B124" s="532"/>
      <c r="C124" s="532"/>
      <c r="D124" s="195"/>
      <c r="E124" s="195"/>
      <c r="F124" s="195"/>
    </row>
    <row r="125" spans="1:12" ht="15" customHeight="1" thickBot="1">
      <c r="A125" s="529" t="s">
        <v>148</v>
      </c>
      <c r="B125" s="529"/>
      <c r="C125" s="16"/>
      <c r="D125" s="16"/>
      <c r="E125" s="16"/>
      <c r="F125" s="199" t="s">
        <v>553</v>
      </c>
    </row>
    <row r="126" spans="1:12" ht="13.5" customHeight="1" thickBot="1">
      <c r="A126" s="24">
        <v>1</v>
      </c>
      <c r="B126" s="62" t="s">
        <v>149</v>
      </c>
      <c r="C126" s="11">
        <f>+C54-C99</f>
        <v>0</v>
      </c>
      <c r="D126" s="11">
        <f t="shared" ref="D126:F126" si="25">+D54-D99</f>
        <v>0</v>
      </c>
      <c r="E126" s="11">
        <f t="shared" si="25"/>
        <v>0</v>
      </c>
      <c r="F126" s="11">
        <f t="shared" si="25"/>
        <v>0</v>
      </c>
      <c r="G126" s="204"/>
    </row>
    <row r="127" spans="1:12" ht="27.75" customHeight="1" thickBot="1">
      <c r="A127" s="24" t="s">
        <v>14</v>
      </c>
      <c r="B127" s="62" t="s">
        <v>150</v>
      </c>
      <c r="C127" s="11">
        <f>+C77-C121</f>
        <v>0</v>
      </c>
      <c r="D127" s="11">
        <f t="shared" ref="D127:F127" si="26">+D77-D121</f>
        <v>0</v>
      </c>
      <c r="E127" s="11">
        <f t="shared" si="26"/>
        <v>0</v>
      </c>
      <c r="F127" s="11">
        <f t="shared" si="26"/>
        <v>0</v>
      </c>
    </row>
  </sheetData>
  <mergeCells count="6">
    <mergeCell ref="A125:B125"/>
    <mergeCell ref="A1:C1"/>
    <mergeCell ref="A2:B2"/>
    <mergeCell ref="A80:C80"/>
    <mergeCell ref="A81:B81"/>
    <mergeCell ref="A124:C124"/>
  </mergeCells>
  <printOptions horizontalCentered="1"/>
  <pageMargins left="0.15748031496062992" right="0.15748031496062992" top="1.4566929133858268" bottom="0.86614173228346458" header="0.78740157480314965" footer="0.59055118110236227"/>
  <pageSetup paperSize="9" scale="61" fitToHeight="2" orientation="portrait" r:id="rId1"/>
  <headerFooter alignWithMargins="0">
    <oddHeader xml:space="preserve">&amp;C&amp;"Times New Roman CE,Félkövér"&amp;12VÖLGYSÉGI ÖNKORMÁNYZATOK TÁRSULÁSA
2017. ÉVI KÖLTSÉGVETÉSÁLLAMI (ÁLLAMIGAZGATÁSI) FELADATOK MÉRLEGE&amp;R&amp;"Times New Roman CE,Félkövér dőlt" 1.4. melléklet </oddHeader>
  </headerFooter>
  <rowBreaks count="1" manualBreakCount="1">
    <brk id="79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65"/>
  <sheetViews>
    <sheetView view="pageBreakPreview" topLeftCell="A26" zoomScale="130" zoomScaleNormal="115" zoomScaleSheetLayoutView="130" workbookViewId="0">
      <selection activeCell="D21" sqref="D21"/>
    </sheetView>
  </sheetViews>
  <sheetFormatPr defaultRowHeight="12.75"/>
  <cols>
    <col min="1" max="1" width="5.875" style="9" customWidth="1"/>
    <col min="2" max="2" width="47.25" style="79" customWidth="1"/>
    <col min="3" max="4" width="12" style="9" customWidth="1"/>
    <col min="5" max="5" width="12.5" style="9" customWidth="1"/>
    <col min="6" max="6" width="48.125" style="9" bestFit="1" customWidth="1"/>
    <col min="7" max="8" width="12.125" style="9" customWidth="1"/>
    <col min="9" max="9" width="12.5" style="9" customWidth="1"/>
    <col min="10" max="259" width="9.125" style="9"/>
    <col min="260" max="260" width="5.875" style="9" customWidth="1"/>
    <col min="261" max="261" width="47.25" style="9" customWidth="1"/>
    <col min="262" max="262" width="14" style="9" customWidth="1"/>
    <col min="263" max="263" width="47.25" style="9" customWidth="1"/>
    <col min="264" max="264" width="14" style="9" customWidth="1"/>
    <col min="265" max="265" width="4.125" style="9" customWidth="1"/>
    <col min="266" max="515" width="9.125" style="9"/>
    <col min="516" max="516" width="5.875" style="9" customWidth="1"/>
    <col min="517" max="517" width="47.25" style="9" customWidth="1"/>
    <col min="518" max="518" width="14" style="9" customWidth="1"/>
    <col min="519" max="519" width="47.25" style="9" customWidth="1"/>
    <col min="520" max="520" width="14" style="9" customWidth="1"/>
    <col min="521" max="521" width="4.125" style="9" customWidth="1"/>
    <col min="522" max="771" width="9.125" style="9"/>
    <col min="772" max="772" width="5.875" style="9" customWidth="1"/>
    <col min="773" max="773" width="47.25" style="9" customWidth="1"/>
    <col min="774" max="774" width="14" style="9" customWidth="1"/>
    <col min="775" max="775" width="47.25" style="9" customWidth="1"/>
    <col min="776" max="776" width="14" style="9" customWidth="1"/>
    <col min="777" max="777" width="4.125" style="9" customWidth="1"/>
    <col min="778" max="1027" width="9.125" style="9"/>
    <col min="1028" max="1028" width="5.875" style="9" customWidth="1"/>
    <col min="1029" max="1029" width="47.25" style="9" customWidth="1"/>
    <col min="1030" max="1030" width="14" style="9" customWidth="1"/>
    <col min="1031" max="1031" width="47.25" style="9" customWidth="1"/>
    <col min="1032" max="1032" width="14" style="9" customWidth="1"/>
    <col min="1033" max="1033" width="4.125" style="9" customWidth="1"/>
    <col min="1034" max="1283" width="9.125" style="9"/>
    <col min="1284" max="1284" width="5.875" style="9" customWidth="1"/>
    <col min="1285" max="1285" width="47.25" style="9" customWidth="1"/>
    <col min="1286" max="1286" width="14" style="9" customWidth="1"/>
    <col min="1287" max="1287" width="47.25" style="9" customWidth="1"/>
    <col min="1288" max="1288" width="14" style="9" customWidth="1"/>
    <col min="1289" max="1289" width="4.125" style="9" customWidth="1"/>
    <col min="1290" max="1539" width="9.125" style="9"/>
    <col min="1540" max="1540" width="5.875" style="9" customWidth="1"/>
    <col min="1541" max="1541" width="47.25" style="9" customWidth="1"/>
    <col min="1542" max="1542" width="14" style="9" customWidth="1"/>
    <col min="1543" max="1543" width="47.25" style="9" customWidth="1"/>
    <col min="1544" max="1544" width="14" style="9" customWidth="1"/>
    <col min="1545" max="1545" width="4.125" style="9" customWidth="1"/>
    <col min="1546" max="1795" width="9.125" style="9"/>
    <col min="1796" max="1796" width="5.875" style="9" customWidth="1"/>
    <col min="1797" max="1797" width="47.25" style="9" customWidth="1"/>
    <col min="1798" max="1798" width="14" style="9" customWidth="1"/>
    <col min="1799" max="1799" width="47.25" style="9" customWidth="1"/>
    <col min="1800" max="1800" width="14" style="9" customWidth="1"/>
    <col min="1801" max="1801" width="4.125" style="9" customWidth="1"/>
    <col min="1802" max="2051" width="9.125" style="9"/>
    <col min="2052" max="2052" width="5.875" style="9" customWidth="1"/>
    <col min="2053" max="2053" width="47.25" style="9" customWidth="1"/>
    <col min="2054" max="2054" width="14" style="9" customWidth="1"/>
    <col min="2055" max="2055" width="47.25" style="9" customWidth="1"/>
    <col min="2056" max="2056" width="14" style="9" customWidth="1"/>
    <col min="2057" max="2057" width="4.125" style="9" customWidth="1"/>
    <col min="2058" max="2307" width="9.125" style="9"/>
    <col min="2308" max="2308" width="5.875" style="9" customWidth="1"/>
    <col min="2309" max="2309" width="47.25" style="9" customWidth="1"/>
    <col min="2310" max="2310" width="14" style="9" customWidth="1"/>
    <col min="2311" max="2311" width="47.25" style="9" customWidth="1"/>
    <col min="2312" max="2312" width="14" style="9" customWidth="1"/>
    <col min="2313" max="2313" width="4.125" style="9" customWidth="1"/>
    <col min="2314" max="2563" width="9.125" style="9"/>
    <col min="2564" max="2564" width="5.875" style="9" customWidth="1"/>
    <col min="2565" max="2565" width="47.25" style="9" customWidth="1"/>
    <col min="2566" max="2566" width="14" style="9" customWidth="1"/>
    <col min="2567" max="2567" width="47.25" style="9" customWidth="1"/>
    <col min="2568" max="2568" width="14" style="9" customWidth="1"/>
    <col min="2569" max="2569" width="4.125" style="9" customWidth="1"/>
    <col min="2570" max="2819" width="9.125" style="9"/>
    <col min="2820" max="2820" width="5.875" style="9" customWidth="1"/>
    <col min="2821" max="2821" width="47.25" style="9" customWidth="1"/>
    <col min="2822" max="2822" width="14" style="9" customWidth="1"/>
    <col min="2823" max="2823" width="47.25" style="9" customWidth="1"/>
    <col min="2824" max="2824" width="14" style="9" customWidth="1"/>
    <col min="2825" max="2825" width="4.125" style="9" customWidth="1"/>
    <col min="2826" max="3075" width="9.125" style="9"/>
    <col min="3076" max="3076" width="5.875" style="9" customWidth="1"/>
    <col min="3077" max="3077" width="47.25" style="9" customWidth="1"/>
    <col min="3078" max="3078" width="14" style="9" customWidth="1"/>
    <col min="3079" max="3079" width="47.25" style="9" customWidth="1"/>
    <col min="3080" max="3080" width="14" style="9" customWidth="1"/>
    <col min="3081" max="3081" width="4.125" style="9" customWidth="1"/>
    <col min="3082" max="3331" width="9.125" style="9"/>
    <col min="3332" max="3332" width="5.875" style="9" customWidth="1"/>
    <col min="3333" max="3333" width="47.25" style="9" customWidth="1"/>
    <col min="3334" max="3334" width="14" style="9" customWidth="1"/>
    <col min="3335" max="3335" width="47.25" style="9" customWidth="1"/>
    <col min="3336" max="3336" width="14" style="9" customWidth="1"/>
    <col min="3337" max="3337" width="4.125" style="9" customWidth="1"/>
    <col min="3338" max="3587" width="9.125" style="9"/>
    <col min="3588" max="3588" width="5.875" style="9" customWidth="1"/>
    <col min="3589" max="3589" width="47.25" style="9" customWidth="1"/>
    <col min="3590" max="3590" width="14" style="9" customWidth="1"/>
    <col min="3591" max="3591" width="47.25" style="9" customWidth="1"/>
    <col min="3592" max="3592" width="14" style="9" customWidth="1"/>
    <col min="3593" max="3593" width="4.125" style="9" customWidth="1"/>
    <col min="3594" max="3843" width="9.125" style="9"/>
    <col min="3844" max="3844" width="5.875" style="9" customWidth="1"/>
    <col min="3845" max="3845" width="47.25" style="9" customWidth="1"/>
    <col min="3846" max="3846" width="14" style="9" customWidth="1"/>
    <col min="3847" max="3847" width="47.25" style="9" customWidth="1"/>
    <col min="3848" max="3848" width="14" style="9" customWidth="1"/>
    <col min="3849" max="3849" width="4.125" style="9" customWidth="1"/>
    <col min="3850" max="4099" width="9.125" style="9"/>
    <col min="4100" max="4100" width="5.875" style="9" customWidth="1"/>
    <col min="4101" max="4101" width="47.25" style="9" customWidth="1"/>
    <col min="4102" max="4102" width="14" style="9" customWidth="1"/>
    <col min="4103" max="4103" width="47.25" style="9" customWidth="1"/>
    <col min="4104" max="4104" width="14" style="9" customWidth="1"/>
    <col min="4105" max="4105" width="4.125" style="9" customWidth="1"/>
    <col min="4106" max="4355" width="9.125" style="9"/>
    <col min="4356" max="4356" width="5.875" style="9" customWidth="1"/>
    <col min="4357" max="4357" width="47.25" style="9" customWidth="1"/>
    <col min="4358" max="4358" width="14" style="9" customWidth="1"/>
    <col min="4359" max="4359" width="47.25" style="9" customWidth="1"/>
    <col min="4360" max="4360" width="14" style="9" customWidth="1"/>
    <col min="4361" max="4361" width="4.125" style="9" customWidth="1"/>
    <col min="4362" max="4611" width="9.125" style="9"/>
    <col min="4612" max="4612" width="5.875" style="9" customWidth="1"/>
    <col min="4613" max="4613" width="47.25" style="9" customWidth="1"/>
    <col min="4614" max="4614" width="14" style="9" customWidth="1"/>
    <col min="4615" max="4615" width="47.25" style="9" customWidth="1"/>
    <col min="4616" max="4616" width="14" style="9" customWidth="1"/>
    <col min="4617" max="4617" width="4.125" style="9" customWidth="1"/>
    <col min="4618" max="4867" width="9.125" style="9"/>
    <col min="4868" max="4868" width="5.875" style="9" customWidth="1"/>
    <col min="4869" max="4869" width="47.25" style="9" customWidth="1"/>
    <col min="4870" max="4870" width="14" style="9" customWidth="1"/>
    <col min="4871" max="4871" width="47.25" style="9" customWidth="1"/>
    <col min="4872" max="4872" width="14" style="9" customWidth="1"/>
    <col min="4873" max="4873" width="4.125" style="9" customWidth="1"/>
    <col min="4874" max="5123" width="9.125" style="9"/>
    <col min="5124" max="5124" width="5.875" style="9" customWidth="1"/>
    <col min="5125" max="5125" width="47.25" style="9" customWidth="1"/>
    <col min="5126" max="5126" width="14" style="9" customWidth="1"/>
    <col min="5127" max="5127" width="47.25" style="9" customWidth="1"/>
    <col min="5128" max="5128" width="14" style="9" customWidth="1"/>
    <col min="5129" max="5129" width="4.125" style="9" customWidth="1"/>
    <col min="5130" max="5379" width="9.125" style="9"/>
    <col min="5380" max="5380" width="5.875" style="9" customWidth="1"/>
    <col min="5381" max="5381" width="47.25" style="9" customWidth="1"/>
    <col min="5382" max="5382" width="14" style="9" customWidth="1"/>
    <col min="5383" max="5383" width="47.25" style="9" customWidth="1"/>
    <col min="5384" max="5384" width="14" style="9" customWidth="1"/>
    <col min="5385" max="5385" width="4.125" style="9" customWidth="1"/>
    <col min="5386" max="5635" width="9.125" style="9"/>
    <col min="5636" max="5636" width="5.875" style="9" customWidth="1"/>
    <col min="5637" max="5637" width="47.25" style="9" customWidth="1"/>
    <col min="5638" max="5638" width="14" style="9" customWidth="1"/>
    <col min="5639" max="5639" width="47.25" style="9" customWidth="1"/>
    <col min="5640" max="5640" width="14" style="9" customWidth="1"/>
    <col min="5641" max="5641" width="4.125" style="9" customWidth="1"/>
    <col min="5642" max="5891" width="9.125" style="9"/>
    <col min="5892" max="5892" width="5.875" style="9" customWidth="1"/>
    <col min="5893" max="5893" width="47.25" style="9" customWidth="1"/>
    <col min="5894" max="5894" width="14" style="9" customWidth="1"/>
    <col min="5895" max="5895" width="47.25" style="9" customWidth="1"/>
    <col min="5896" max="5896" width="14" style="9" customWidth="1"/>
    <col min="5897" max="5897" width="4.125" style="9" customWidth="1"/>
    <col min="5898" max="6147" width="9.125" style="9"/>
    <col min="6148" max="6148" width="5.875" style="9" customWidth="1"/>
    <col min="6149" max="6149" width="47.25" style="9" customWidth="1"/>
    <col min="6150" max="6150" width="14" style="9" customWidth="1"/>
    <col min="6151" max="6151" width="47.25" style="9" customWidth="1"/>
    <col min="6152" max="6152" width="14" style="9" customWidth="1"/>
    <col min="6153" max="6153" width="4.125" style="9" customWidth="1"/>
    <col min="6154" max="6403" width="9.125" style="9"/>
    <col min="6404" max="6404" width="5.875" style="9" customWidth="1"/>
    <col min="6405" max="6405" width="47.25" style="9" customWidth="1"/>
    <col min="6406" max="6406" width="14" style="9" customWidth="1"/>
    <col min="6407" max="6407" width="47.25" style="9" customWidth="1"/>
    <col min="6408" max="6408" width="14" style="9" customWidth="1"/>
    <col min="6409" max="6409" width="4.125" style="9" customWidth="1"/>
    <col min="6410" max="6659" width="9.125" style="9"/>
    <col min="6660" max="6660" width="5.875" style="9" customWidth="1"/>
    <col min="6661" max="6661" width="47.25" style="9" customWidth="1"/>
    <col min="6662" max="6662" width="14" style="9" customWidth="1"/>
    <col min="6663" max="6663" width="47.25" style="9" customWidth="1"/>
    <col min="6664" max="6664" width="14" style="9" customWidth="1"/>
    <col min="6665" max="6665" width="4.125" style="9" customWidth="1"/>
    <col min="6666" max="6915" width="9.125" style="9"/>
    <col min="6916" max="6916" width="5.875" style="9" customWidth="1"/>
    <col min="6917" max="6917" width="47.25" style="9" customWidth="1"/>
    <col min="6918" max="6918" width="14" style="9" customWidth="1"/>
    <col min="6919" max="6919" width="47.25" style="9" customWidth="1"/>
    <col min="6920" max="6920" width="14" style="9" customWidth="1"/>
    <col min="6921" max="6921" width="4.125" style="9" customWidth="1"/>
    <col min="6922" max="7171" width="9.125" style="9"/>
    <col min="7172" max="7172" width="5.875" style="9" customWidth="1"/>
    <col min="7173" max="7173" width="47.25" style="9" customWidth="1"/>
    <col min="7174" max="7174" width="14" style="9" customWidth="1"/>
    <col min="7175" max="7175" width="47.25" style="9" customWidth="1"/>
    <col min="7176" max="7176" width="14" style="9" customWidth="1"/>
    <col min="7177" max="7177" width="4.125" style="9" customWidth="1"/>
    <col min="7178" max="7427" width="9.125" style="9"/>
    <col min="7428" max="7428" width="5.875" style="9" customWidth="1"/>
    <col min="7429" max="7429" width="47.25" style="9" customWidth="1"/>
    <col min="7430" max="7430" width="14" style="9" customWidth="1"/>
    <col min="7431" max="7431" width="47.25" style="9" customWidth="1"/>
    <col min="7432" max="7432" width="14" style="9" customWidth="1"/>
    <col min="7433" max="7433" width="4.125" style="9" customWidth="1"/>
    <col min="7434" max="7683" width="9.125" style="9"/>
    <col min="7684" max="7684" width="5.875" style="9" customWidth="1"/>
    <col min="7685" max="7685" width="47.25" style="9" customWidth="1"/>
    <col min="7686" max="7686" width="14" style="9" customWidth="1"/>
    <col min="7687" max="7687" width="47.25" style="9" customWidth="1"/>
    <col min="7688" max="7688" width="14" style="9" customWidth="1"/>
    <col min="7689" max="7689" width="4.125" style="9" customWidth="1"/>
    <col min="7690" max="7939" width="9.125" style="9"/>
    <col min="7940" max="7940" width="5.875" style="9" customWidth="1"/>
    <col min="7941" max="7941" width="47.25" style="9" customWidth="1"/>
    <col min="7942" max="7942" width="14" style="9" customWidth="1"/>
    <col min="7943" max="7943" width="47.25" style="9" customWidth="1"/>
    <col min="7944" max="7944" width="14" style="9" customWidth="1"/>
    <col min="7945" max="7945" width="4.125" style="9" customWidth="1"/>
    <col min="7946" max="8195" width="9.125" style="9"/>
    <col min="8196" max="8196" width="5.875" style="9" customWidth="1"/>
    <col min="8197" max="8197" width="47.25" style="9" customWidth="1"/>
    <col min="8198" max="8198" width="14" style="9" customWidth="1"/>
    <col min="8199" max="8199" width="47.25" style="9" customWidth="1"/>
    <col min="8200" max="8200" width="14" style="9" customWidth="1"/>
    <col min="8201" max="8201" width="4.125" style="9" customWidth="1"/>
    <col min="8202" max="8451" width="9.125" style="9"/>
    <col min="8452" max="8452" width="5.875" style="9" customWidth="1"/>
    <col min="8453" max="8453" width="47.25" style="9" customWidth="1"/>
    <col min="8454" max="8454" width="14" style="9" customWidth="1"/>
    <col min="8455" max="8455" width="47.25" style="9" customWidth="1"/>
    <col min="8456" max="8456" width="14" style="9" customWidth="1"/>
    <col min="8457" max="8457" width="4.125" style="9" customWidth="1"/>
    <col min="8458" max="8707" width="9.125" style="9"/>
    <col min="8708" max="8708" width="5.875" style="9" customWidth="1"/>
    <col min="8709" max="8709" width="47.25" style="9" customWidth="1"/>
    <col min="8710" max="8710" width="14" style="9" customWidth="1"/>
    <col min="8711" max="8711" width="47.25" style="9" customWidth="1"/>
    <col min="8712" max="8712" width="14" style="9" customWidth="1"/>
    <col min="8713" max="8713" width="4.125" style="9" customWidth="1"/>
    <col min="8714" max="8963" width="9.125" style="9"/>
    <col min="8964" max="8964" width="5.875" style="9" customWidth="1"/>
    <col min="8965" max="8965" width="47.25" style="9" customWidth="1"/>
    <col min="8966" max="8966" width="14" style="9" customWidth="1"/>
    <col min="8967" max="8967" width="47.25" style="9" customWidth="1"/>
    <col min="8968" max="8968" width="14" style="9" customWidth="1"/>
    <col min="8969" max="8969" width="4.125" style="9" customWidth="1"/>
    <col min="8970" max="9219" width="9.125" style="9"/>
    <col min="9220" max="9220" width="5.875" style="9" customWidth="1"/>
    <col min="9221" max="9221" width="47.25" style="9" customWidth="1"/>
    <col min="9222" max="9222" width="14" style="9" customWidth="1"/>
    <col min="9223" max="9223" width="47.25" style="9" customWidth="1"/>
    <col min="9224" max="9224" width="14" style="9" customWidth="1"/>
    <col min="9225" max="9225" width="4.125" style="9" customWidth="1"/>
    <col min="9226" max="9475" width="9.125" style="9"/>
    <col min="9476" max="9476" width="5.875" style="9" customWidth="1"/>
    <col min="9477" max="9477" width="47.25" style="9" customWidth="1"/>
    <col min="9478" max="9478" width="14" style="9" customWidth="1"/>
    <col min="9479" max="9479" width="47.25" style="9" customWidth="1"/>
    <col min="9480" max="9480" width="14" style="9" customWidth="1"/>
    <col min="9481" max="9481" width="4.125" style="9" customWidth="1"/>
    <col min="9482" max="9731" width="9.125" style="9"/>
    <col min="9732" max="9732" width="5.875" style="9" customWidth="1"/>
    <col min="9733" max="9733" width="47.25" style="9" customWidth="1"/>
    <col min="9734" max="9734" width="14" style="9" customWidth="1"/>
    <col min="9735" max="9735" width="47.25" style="9" customWidth="1"/>
    <col min="9736" max="9736" width="14" style="9" customWidth="1"/>
    <col min="9737" max="9737" width="4.125" style="9" customWidth="1"/>
    <col min="9738" max="9987" width="9.125" style="9"/>
    <col min="9988" max="9988" width="5.875" style="9" customWidth="1"/>
    <col min="9989" max="9989" width="47.25" style="9" customWidth="1"/>
    <col min="9990" max="9990" width="14" style="9" customWidth="1"/>
    <col min="9991" max="9991" width="47.25" style="9" customWidth="1"/>
    <col min="9992" max="9992" width="14" style="9" customWidth="1"/>
    <col min="9993" max="9993" width="4.125" style="9" customWidth="1"/>
    <col min="9994" max="10243" width="9.125" style="9"/>
    <col min="10244" max="10244" width="5.875" style="9" customWidth="1"/>
    <col min="10245" max="10245" width="47.25" style="9" customWidth="1"/>
    <col min="10246" max="10246" width="14" style="9" customWidth="1"/>
    <col min="10247" max="10247" width="47.25" style="9" customWidth="1"/>
    <col min="10248" max="10248" width="14" style="9" customWidth="1"/>
    <col min="10249" max="10249" width="4.125" style="9" customWidth="1"/>
    <col min="10250" max="10499" width="9.125" style="9"/>
    <col min="10500" max="10500" width="5.875" style="9" customWidth="1"/>
    <col min="10501" max="10501" width="47.25" style="9" customWidth="1"/>
    <col min="10502" max="10502" width="14" style="9" customWidth="1"/>
    <col min="10503" max="10503" width="47.25" style="9" customWidth="1"/>
    <col min="10504" max="10504" width="14" style="9" customWidth="1"/>
    <col min="10505" max="10505" width="4.125" style="9" customWidth="1"/>
    <col min="10506" max="10755" width="9.125" style="9"/>
    <col min="10756" max="10756" width="5.875" style="9" customWidth="1"/>
    <col min="10757" max="10757" width="47.25" style="9" customWidth="1"/>
    <col min="10758" max="10758" width="14" style="9" customWidth="1"/>
    <col min="10759" max="10759" width="47.25" style="9" customWidth="1"/>
    <col min="10760" max="10760" width="14" style="9" customWidth="1"/>
    <col min="10761" max="10761" width="4.125" style="9" customWidth="1"/>
    <col min="10762" max="11011" width="9.125" style="9"/>
    <col min="11012" max="11012" width="5.875" style="9" customWidth="1"/>
    <col min="11013" max="11013" width="47.25" style="9" customWidth="1"/>
    <col min="11014" max="11014" width="14" style="9" customWidth="1"/>
    <col min="11015" max="11015" width="47.25" style="9" customWidth="1"/>
    <col min="11016" max="11016" width="14" style="9" customWidth="1"/>
    <col min="11017" max="11017" width="4.125" style="9" customWidth="1"/>
    <col min="11018" max="11267" width="9.125" style="9"/>
    <col min="11268" max="11268" width="5.875" style="9" customWidth="1"/>
    <col min="11269" max="11269" width="47.25" style="9" customWidth="1"/>
    <col min="11270" max="11270" width="14" style="9" customWidth="1"/>
    <col min="11271" max="11271" width="47.25" style="9" customWidth="1"/>
    <col min="11272" max="11272" width="14" style="9" customWidth="1"/>
    <col min="11273" max="11273" width="4.125" style="9" customWidth="1"/>
    <col min="11274" max="11523" width="9.125" style="9"/>
    <col min="11524" max="11524" width="5.875" style="9" customWidth="1"/>
    <col min="11525" max="11525" width="47.25" style="9" customWidth="1"/>
    <col min="11526" max="11526" width="14" style="9" customWidth="1"/>
    <col min="11527" max="11527" width="47.25" style="9" customWidth="1"/>
    <col min="11528" max="11528" width="14" style="9" customWidth="1"/>
    <col min="11529" max="11529" width="4.125" style="9" customWidth="1"/>
    <col min="11530" max="11779" width="9.125" style="9"/>
    <col min="11780" max="11780" width="5.875" style="9" customWidth="1"/>
    <col min="11781" max="11781" width="47.25" style="9" customWidth="1"/>
    <col min="11782" max="11782" width="14" style="9" customWidth="1"/>
    <col min="11783" max="11783" width="47.25" style="9" customWidth="1"/>
    <col min="11784" max="11784" width="14" style="9" customWidth="1"/>
    <col min="11785" max="11785" width="4.125" style="9" customWidth="1"/>
    <col min="11786" max="12035" width="9.125" style="9"/>
    <col min="12036" max="12036" width="5.875" style="9" customWidth="1"/>
    <col min="12037" max="12037" width="47.25" style="9" customWidth="1"/>
    <col min="12038" max="12038" width="14" style="9" customWidth="1"/>
    <col min="12039" max="12039" width="47.25" style="9" customWidth="1"/>
    <col min="12040" max="12040" width="14" style="9" customWidth="1"/>
    <col min="12041" max="12041" width="4.125" style="9" customWidth="1"/>
    <col min="12042" max="12291" width="9.125" style="9"/>
    <col min="12292" max="12292" width="5.875" style="9" customWidth="1"/>
    <col min="12293" max="12293" width="47.25" style="9" customWidth="1"/>
    <col min="12294" max="12294" width="14" style="9" customWidth="1"/>
    <col min="12295" max="12295" width="47.25" style="9" customWidth="1"/>
    <col min="12296" max="12296" width="14" style="9" customWidth="1"/>
    <col min="12297" max="12297" width="4.125" style="9" customWidth="1"/>
    <col min="12298" max="12547" width="9.125" style="9"/>
    <col min="12548" max="12548" width="5.875" style="9" customWidth="1"/>
    <col min="12549" max="12549" width="47.25" style="9" customWidth="1"/>
    <col min="12550" max="12550" width="14" style="9" customWidth="1"/>
    <col min="12551" max="12551" width="47.25" style="9" customWidth="1"/>
    <col min="12552" max="12552" width="14" style="9" customWidth="1"/>
    <col min="12553" max="12553" width="4.125" style="9" customWidth="1"/>
    <col min="12554" max="12803" width="9.125" style="9"/>
    <col min="12804" max="12804" width="5.875" style="9" customWidth="1"/>
    <col min="12805" max="12805" width="47.25" style="9" customWidth="1"/>
    <col min="12806" max="12806" width="14" style="9" customWidth="1"/>
    <col min="12807" max="12807" width="47.25" style="9" customWidth="1"/>
    <col min="12808" max="12808" width="14" style="9" customWidth="1"/>
    <col min="12809" max="12809" width="4.125" style="9" customWidth="1"/>
    <col min="12810" max="13059" width="9.125" style="9"/>
    <col min="13060" max="13060" width="5.875" style="9" customWidth="1"/>
    <col min="13061" max="13061" width="47.25" style="9" customWidth="1"/>
    <col min="13062" max="13062" width="14" style="9" customWidth="1"/>
    <col min="13063" max="13063" width="47.25" style="9" customWidth="1"/>
    <col min="13064" max="13064" width="14" style="9" customWidth="1"/>
    <col min="13065" max="13065" width="4.125" style="9" customWidth="1"/>
    <col min="13066" max="13315" width="9.125" style="9"/>
    <col min="13316" max="13316" width="5.875" style="9" customWidth="1"/>
    <col min="13317" max="13317" width="47.25" style="9" customWidth="1"/>
    <col min="13318" max="13318" width="14" style="9" customWidth="1"/>
    <col min="13319" max="13319" width="47.25" style="9" customWidth="1"/>
    <col min="13320" max="13320" width="14" style="9" customWidth="1"/>
    <col min="13321" max="13321" width="4.125" style="9" customWidth="1"/>
    <col min="13322" max="13571" width="9.125" style="9"/>
    <col min="13572" max="13572" width="5.875" style="9" customWidth="1"/>
    <col min="13573" max="13573" width="47.25" style="9" customWidth="1"/>
    <col min="13574" max="13574" width="14" style="9" customWidth="1"/>
    <col min="13575" max="13575" width="47.25" style="9" customWidth="1"/>
    <col min="13576" max="13576" width="14" style="9" customWidth="1"/>
    <col min="13577" max="13577" width="4.125" style="9" customWidth="1"/>
    <col min="13578" max="13827" width="9.125" style="9"/>
    <col min="13828" max="13828" width="5.875" style="9" customWidth="1"/>
    <col min="13829" max="13829" width="47.25" style="9" customWidth="1"/>
    <col min="13830" max="13830" width="14" style="9" customWidth="1"/>
    <col min="13831" max="13831" width="47.25" style="9" customWidth="1"/>
    <col min="13832" max="13832" width="14" style="9" customWidth="1"/>
    <col min="13833" max="13833" width="4.125" style="9" customWidth="1"/>
    <col min="13834" max="14083" width="9.125" style="9"/>
    <col min="14084" max="14084" width="5.875" style="9" customWidth="1"/>
    <col min="14085" max="14085" width="47.25" style="9" customWidth="1"/>
    <col min="14086" max="14086" width="14" style="9" customWidth="1"/>
    <col min="14087" max="14087" width="47.25" style="9" customWidth="1"/>
    <col min="14088" max="14088" width="14" style="9" customWidth="1"/>
    <col min="14089" max="14089" width="4.125" style="9" customWidth="1"/>
    <col min="14090" max="14339" width="9.125" style="9"/>
    <col min="14340" max="14340" width="5.875" style="9" customWidth="1"/>
    <col min="14341" max="14341" width="47.25" style="9" customWidth="1"/>
    <col min="14342" max="14342" width="14" style="9" customWidth="1"/>
    <col min="14343" max="14343" width="47.25" style="9" customWidth="1"/>
    <col min="14344" max="14344" width="14" style="9" customWidth="1"/>
    <col min="14345" max="14345" width="4.125" style="9" customWidth="1"/>
    <col min="14346" max="14595" width="9.125" style="9"/>
    <col min="14596" max="14596" width="5.875" style="9" customWidth="1"/>
    <col min="14597" max="14597" width="47.25" style="9" customWidth="1"/>
    <col min="14598" max="14598" width="14" style="9" customWidth="1"/>
    <col min="14599" max="14599" width="47.25" style="9" customWidth="1"/>
    <col min="14600" max="14600" width="14" style="9" customWidth="1"/>
    <col min="14601" max="14601" width="4.125" style="9" customWidth="1"/>
    <col min="14602" max="14851" width="9.125" style="9"/>
    <col min="14852" max="14852" width="5.875" style="9" customWidth="1"/>
    <col min="14853" max="14853" width="47.25" style="9" customWidth="1"/>
    <col min="14854" max="14854" width="14" style="9" customWidth="1"/>
    <col min="14855" max="14855" width="47.25" style="9" customWidth="1"/>
    <col min="14856" max="14856" width="14" style="9" customWidth="1"/>
    <col min="14857" max="14857" width="4.125" style="9" customWidth="1"/>
    <col min="14858" max="15107" width="9.125" style="9"/>
    <col min="15108" max="15108" width="5.875" style="9" customWidth="1"/>
    <col min="15109" max="15109" width="47.25" style="9" customWidth="1"/>
    <col min="15110" max="15110" width="14" style="9" customWidth="1"/>
    <col min="15111" max="15111" width="47.25" style="9" customWidth="1"/>
    <col min="15112" max="15112" width="14" style="9" customWidth="1"/>
    <col min="15113" max="15113" width="4.125" style="9" customWidth="1"/>
    <col min="15114" max="15363" width="9.125" style="9"/>
    <col min="15364" max="15364" width="5.875" style="9" customWidth="1"/>
    <col min="15365" max="15365" width="47.25" style="9" customWidth="1"/>
    <col min="15366" max="15366" width="14" style="9" customWidth="1"/>
    <col min="15367" max="15367" width="47.25" style="9" customWidth="1"/>
    <col min="15368" max="15368" width="14" style="9" customWidth="1"/>
    <col min="15369" max="15369" width="4.125" style="9" customWidth="1"/>
    <col min="15370" max="15619" width="9.125" style="9"/>
    <col min="15620" max="15620" width="5.875" style="9" customWidth="1"/>
    <col min="15621" max="15621" width="47.25" style="9" customWidth="1"/>
    <col min="15622" max="15622" width="14" style="9" customWidth="1"/>
    <col min="15623" max="15623" width="47.25" style="9" customWidth="1"/>
    <col min="15624" max="15624" width="14" style="9" customWidth="1"/>
    <col min="15625" max="15625" width="4.125" style="9" customWidth="1"/>
    <col min="15626" max="15875" width="9.125" style="9"/>
    <col min="15876" max="15876" width="5.875" style="9" customWidth="1"/>
    <col min="15877" max="15877" width="47.25" style="9" customWidth="1"/>
    <col min="15878" max="15878" width="14" style="9" customWidth="1"/>
    <col min="15879" max="15879" width="47.25" style="9" customWidth="1"/>
    <col min="15880" max="15880" width="14" style="9" customWidth="1"/>
    <col min="15881" max="15881" width="4.125" style="9" customWidth="1"/>
    <col min="15882" max="16131" width="9.125" style="9"/>
    <col min="16132" max="16132" width="5.875" style="9" customWidth="1"/>
    <col min="16133" max="16133" width="47.25" style="9" customWidth="1"/>
    <col min="16134" max="16134" width="14" style="9" customWidth="1"/>
    <col min="16135" max="16135" width="47.25" style="9" customWidth="1"/>
    <col min="16136" max="16136" width="14" style="9" customWidth="1"/>
    <col min="16137" max="16137" width="4.125" style="9" customWidth="1"/>
    <col min="16138" max="16384" width="9.125" style="9"/>
  </cols>
  <sheetData>
    <row r="1" spans="1:9" ht="39.75" customHeight="1">
      <c r="B1" s="77" t="s">
        <v>1410</v>
      </c>
      <c r="C1" s="78"/>
      <c r="D1" s="78"/>
      <c r="E1" s="78"/>
      <c r="F1" s="78"/>
      <c r="G1" s="78"/>
      <c r="H1" s="78"/>
      <c r="I1" s="78"/>
    </row>
    <row r="2" spans="1:9" ht="14.25" thickBot="1">
      <c r="G2" s="16"/>
      <c r="H2" s="199"/>
      <c r="I2" s="80"/>
    </row>
    <row r="3" spans="1:9" ht="18" customHeight="1" thickBot="1">
      <c r="A3" s="533" t="s">
        <v>2</v>
      </c>
      <c r="B3" s="81" t="s">
        <v>152</v>
      </c>
      <c r="C3" s="82"/>
      <c r="D3" s="82"/>
      <c r="E3" s="82"/>
      <c r="F3" s="81" t="s">
        <v>153</v>
      </c>
      <c r="G3" s="83"/>
      <c r="H3" s="83"/>
      <c r="I3" s="83"/>
    </row>
    <row r="4" spans="1:9" s="85" customFormat="1" ht="24.75" thickBot="1">
      <c r="A4" s="534"/>
      <c r="B4" s="84" t="s">
        <v>154</v>
      </c>
      <c r="C4" s="19" t="s">
        <v>554</v>
      </c>
      <c r="D4" s="19" t="s">
        <v>579</v>
      </c>
      <c r="E4" s="19" t="s">
        <v>580</v>
      </c>
      <c r="F4" s="84" t="s">
        <v>154</v>
      </c>
      <c r="G4" s="19" t="s">
        <v>554</v>
      </c>
      <c r="H4" s="19" t="s">
        <v>579</v>
      </c>
      <c r="I4" s="19" t="s">
        <v>580</v>
      </c>
    </row>
    <row r="5" spans="1:9" s="90" customFormat="1" ht="12" customHeight="1" thickBot="1">
      <c r="A5" s="86">
        <v>1</v>
      </c>
      <c r="B5" s="87">
        <v>2</v>
      </c>
      <c r="C5" s="88" t="s">
        <v>26</v>
      </c>
      <c r="D5" s="88" t="s">
        <v>26</v>
      </c>
      <c r="E5" s="88" t="s">
        <v>26</v>
      </c>
      <c r="F5" s="87" t="s">
        <v>134</v>
      </c>
      <c r="G5" s="89" t="s">
        <v>40</v>
      </c>
      <c r="H5" s="89" t="s">
        <v>40</v>
      </c>
      <c r="I5" s="89" t="s">
        <v>40</v>
      </c>
    </row>
    <row r="6" spans="1:9" ht="12.95" customHeight="1">
      <c r="A6" s="91" t="s">
        <v>4</v>
      </c>
      <c r="B6" s="92" t="s">
        <v>155</v>
      </c>
      <c r="C6" s="93">
        <f>'1.1.sz.mell.'!C5</f>
        <v>0</v>
      </c>
      <c r="D6" s="93">
        <f>'1.1.sz.mell.'!D5</f>
        <v>0</v>
      </c>
      <c r="E6" s="93">
        <f>'1.1.sz.mell.'!E5</f>
        <v>0</v>
      </c>
      <c r="F6" s="92" t="s">
        <v>156</v>
      </c>
      <c r="G6" s="94">
        <f>'1.1.sz.mell.'!C85</f>
        <v>117825000</v>
      </c>
      <c r="H6" s="94">
        <f>'1.1.sz.mell.'!D85</f>
        <v>147734132</v>
      </c>
      <c r="I6" s="94">
        <f>'1.1.sz.mell.'!E85</f>
        <v>136752317</v>
      </c>
    </row>
    <row r="7" spans="1:9" ht="12.95" customHeight="1">
      <c r="A7" s="95" t="s">
        <v>14</v>
      </c>
      <c r="B7" s="96" t="s">
        <v>157</v>
      </c>
      <c r="C7" s="97">
        <f>'1.1.sz.mell.'!C6</f>
        <v>93895976</v>
      </c>
      <c r="D7" s="97">
        <f>'1.1.sz.mell.'!D6</f>
        <v>164413067</v>
      </c>
      <c r="E7" s="97">
        <f>'1.1.sz.mell.'!E6</f>
        <v>166608841</v>
      </c>
      <c r="F7" s="96" t="s">
        <v>123</v>
      </c>
      <c r="G7" s="94">
        <f>'1.1.sz.mell.'!C86</f>
        <v>29673000</v>
      </c>
      <c r="H7" s="94">
        <f>'1.1.sz.mell.'!D86</f>
        <v>36086767</v>
      </c>
      <c r="I7" s="94">
        <f>'1.1.sz.mell.'!E86</f>
        <v>33762411</v>
      </c>
    </row>
    <row r="8" spans="1:9" ht="12.95" customHeight="1">
      <c r="A8" s="95" t="s">
        <v>26</v>
      </c>
      <c r="B8" s="96" t="s">
        <v>1407</v>
      </c>
      <c r="C8" s="97"/>
      <c r="D8" s="97"/>
      <c r="E8" s="97"/>
      <c r="F8" s="96" t="s">
        <v>158</v>
      </c>
      <c r="G8" s="94">
        <f>'1.1.sz.mell.'!C87</f>
        <v>54835000</v>
      </c>
      <c r="H8" s="94">
        <f>'1.1.sz.mell.'!D87</f>
        <v>64397461</v>
      </c>
      <c r="I8" s="94">
        <f>'1.1.sz.mell.'!E87</f>
        <v>61400500</v>
      </c>
    </row>
    <row r="9" spans="1:9" ht="12.95" customHeight="1">
      <c r="A9" s="95" t="s">
        <v>134</v>
      </c>
      <c r="B9" s="96" t="s">
        <v>159</v>
      </c>
      <c r="C9" s="97">
        <f>'1.1.sz.mell.'!C20</f>
        <v>0</v>
      </c>
      <c r="D9" s="97">
        <f>'1.1.sz.mell.'!D20</f>
        <v>0</v>
      </c>
      <c r="E9" s="97">
        <f>'1.1.sz.mell.'!E20</f>
        <v>0</v>
      </c>
      <c r="F9" s="96" t="s">
        <v>125</v>
      </c>
      <c r="G9" s="94">
        <f>'1.1.sz.mell.'!C88</f>
        <v>0</v>
      </c>
      <c r="H9" s="94">
        <f>'1.1.sz.mell.'!D88</f>
        <v>0</v>
      </c>
      <c r="I9" s="94">
        <f>'1.1.sz.mell.'!E88</f>
        <v>0</v>
      </c>
    </row>
    <row r="10" spans="1:9" ht="12.95" customHeight="1">
      <c r="A10" s="95" t="s">
        <v>40</v>
      </c>
      <c r="B10" s="98" t="s">
        <v>160</v>
      </c>
      <c r="C10" s="97">
        <f>'1.1.sz.mell.'!C44</f>
        <v>0</v>
      </c>
      <c r="D10" s="97">
        <f>'1.1.sz.mell.'!D44</f>
        <v>0</v>
      </c>
      <c r="E10" s="97">
        <f>'1.1.sz.mell.'!E44</f>
        <v>0</v>
      </c>
      <c r="F10" s="96" t="s">
        <v>127</v>
      </c>
      <c r="G10" s="94">
        <f>'1.1.sz.mell.'!C89</f>
        <v>10841592</v>
      </c>
      <c r="H10" s="94">
        <f>'1.1.sz.mell.'!D89</f>
        <v>32104000</v>
      </c>
      <c r="I10" s="94">
        <f>'1.1.sz.mell.'!E89</f>
        <v>31889710</v>
      </c>
    </row>
    <row r="11" spans="1:9" ht="12.95" customHeight="1">
      <c r="A11" s="95" t="s">
        <v>62</v>
      </c>
      <c r="B11" s="96" t="s">
        <v>161</v>
      </c>
      <c r="C11" s="99"/>
      <c r="D11" s="99"/>
      <c r="E11" s="99"/>
      <c r="F11" s="96" t="s">
        <v>162</v>
      </c>
      <c r="G11" s="94">
        <f>'1.1.sz.mell.'!C96</f>
        <v>10859840</v>
      </c>
      <c r="H11" s="94">
        <f>'1.1.sz.mell.'!D96</f>
        <v>4741571</v>
      </c>
      <c r="I11" s="94">
        <f>'1.1.sz.mell.'!E96</f>
        <v>0</v>
      </c>
    </row>
    <row r="12" spans="1:9" ht="12.95" customHeight="1">
      <c r="A12" s="95" t="s">
        <v>141</v>
      </c>
      <c r="B12" s="96" t="s">
        <v>61</v>
      </c>
      <c r="C12" s="97">
        <f>'1.1.sz.mell.'!C27</f>
        <v>112798363</v>
      </c>
      <c r="D12" s="97">
        <f>'1.1.sz.mell.'!D27</f>
        <v>106129363</v>
      </c>
      <c r="E12" s="97">
        <f>'1.1.sz.mell.'!E27</f>
        <v>105928440</v>
      </c>
      <c r="F12" s="100"/>
      <c r="G12" s="3"/>
      <c r="H12" s="3"/>
      <c r="I12" s="3"/>
    </row>
    <row r="13" spans="1:9" ht="12.95" customHeight="1">
      <c r="A13" s="95" t="s">
        <v>80</v>
      </c>
      <c r="B13" s="100"/>
      <c r="C13" s="97"/>
      <c r="D13" s="97"/>
      <c r="E13" s="97"/>
      <c r="F13" s="100"/>
      <c r="G13" s="3"/>
      <c r="H13" s="3"/>
      <c r="I13" s="3"/>
    </row>
    <row r="14" spans="1:9" ht="12.95" hidden="1" customHeight="1">
      <c r="A14" s="95" t="s">
        <v>82</v>
      </c>
      <c r="B14" s="101"/>
      <c r="C14" s="99"/>
      <c r="D14" s="99"/>
      <c r="E14" s="99"/>
      <c r="F14" s="100"/>
      <c r="G14" s="3"/>
      <c r="H14" s="3"/>
      <c r="I14" s="3"/>
    </row>
    <row r="15" spans="1:9" ht="12.95" hidden="1" customHeight="1">
      <c r="A15" s="95" t="s">
        <v>146</v>
      </c>
      <c r="B15" s="100"/>
      <c r="C15" s="97"/>
      <c r="D15" s="97"/>
      <c r="E15" s="97"/>
      <c r="F15" s="100"/>
      <c r="G15" s="3"/>
      <c r="H15" s="3"/>
      <c r="I15" s="3"/>
    </row>
    <row r="16" spans="1:9" ht="12.95" hidden="1" customHeight="1">
      <c r="A16" s="95" t="s">
        <v>163</v>
      </c>
      <c r="B16" s="100"/>
      <c r="C16" s="97"/>
      <c r="D16" s="97"/>
      <c r="E16" s="97"/>
      <c r="F16" s="100"/>
      <c r="G16" s="3"/>
      <c r="H16" s="3"/>
      <c r="I16" s="3"/>
    </row>
    <row r="17" spans="1:9" ht="12.95" customHeight="1" thickBot="1">
      <c r="A17" s="95" t="s">
        <v>164</v>
      </c>
      <c r="B17" s="102"/>
      <c r="C17" s="103"/>
      <c r="D17" s="103"/>
      <c r="E17" s="103"/>
      <c r="F17" s="100"/>
      <c r="G17" s="104"/>
      <c r="H17" s="104"/>
      <c r="I17" s="104"/>
    </row>
    <row r="18" spans="1:9" ht="15.95" customHeight="1" thickBot="1">
      <c r="A18" s="105" t="s">
        <v>165</v>
      </c>
      <c r="B18" s="106" t="s">
        <v>166</v>
      </c>
      <c r="C18" s="107">
        <f>+C6+C7+C9+C10+C12+C13+C14+C15+C16+C17</f>
        <v>206694339</v>
      </c>
      <c r="D18" s="107">
        <f t="shared" ref="D18:E18" si="0">+D6+D7+D9+D10+D12+D13+D14+D15+D16+D17</f>
        <v>270542430</v>
      </c>
      <c r="E18" s="107">
        <f t="shared" si="0"/>
        <v>272537281</v>
      </c>
      <c r="F18" s="106" t="s">
        <v>167</v>
      </c>
      <c r="G18" s="1">
        <f>SUM(G6:G17)</f>
        <v>224034432</v>
      </c>
      <c r="H18" s="1">
        <f t="shared" ref="H18:I18" si="1">SUM(H6:H17)</f>
        <v>285063931</v>
      </c>
      <c r="I18" s="1">
        <f t="shared" si="1"/>
        <v>263804938</v>
      </c>
    </row>
    <row r="19" spans="1:9" ht="12.95" customHeight="1">
      <c r="A19" s="108" t="s">
        <v>168</v>
      </c>
      <c r="B19" s="109" t="s">
        <v>169</v>
      </c>
      <c r="C19" s="110">
        <f t="shared" ref="C19:E19" si="2">+C20+C21+C22+C23</f>
        <v>17340093</v>
      </c>
      <c r="D19" s="110">
        <f t="shared" si="2"/>
        <v>16951093</v>
      </c>
      <c r="E19" s="110">
        <f t="shared" si="2"/>
        <v>16951444</v>
      </c>
      <c r="F19" s="111" t="s">
        <v>170</v>
      </c>
      <c r="G19" s="7"/>
      <c r="H19" s="7"/>
      <c r="I19" s="7"/>
    </row>
    <row r="20" spans="1:9" ht="12.95" customHeight="1">
      <c r="A20" s="112" t="s">
        <v>171</v>
      </c>
      <c r="B20" s="111" t="s">
        <v>172</v>
      </c>
      <c r="C20" s="113">
        <v>17340093</v>
      </c>
      <c r="D20" s="113">
        <v>16951093</v>
      </c>
      <c r="E20" s="113">
        <v>16951444</v>
      </c>
      <c r="F20" s="111" t="s">
        <v>173</v>
      </c>
      <c r="G20" s="8"/>
      <c r="H20" s="8"/>
      <c r="I20" s="8"/>
    </row>
    <row r="21" spans="1:9" ht="12.95" customHeight="1">
      <c r="A21" s="112" t="s">
        <v>174</v>
      </c>
      <c r="B21" s="111" t="s">
        <v>175</v>
      </c>
      <c r="C21" s="113"/>
      <c r="D21" s="113"/>
      <c r="E21" s="113"/>
      <c r="F21" s="111" t="s">
        <v>176</v>
      </c>
      <c r="G21" s="8"/>
      <c r="H21" s="8"/>
      <c r="I21" s="8"/>
    </row>
    <row r="22" spans="1:9" ht="12.95" customHeight="1">
      <c r="A22" s="112" t="s">
        <v>177</v>
      </c>
      <c r="B22" s="111" t="s">
        <v>178</v>
      </c>
      <c r="C22" s="113"/>
      <c r="D22" s="113"/>
      <c r="E22" s="113"/>
      <c r="F22" s="111" t="s">
        <v>179</v>
      </c>
      <c r="G22" s="8"/>
      <c r="H22" s="8"/>
      <c r="I22" s="8"/>
    </row>
    <row r="23" spans="1:9" ht="12.95" customHeight="1">
      <c r="A23" s="112" t="s">
        <v>180</v>
      </c>
      <c r="B23" s="111" t="s">
        <v>181</v>
      </c>
      <c r="C23" s="113"/>
      <c r="D23" s="113"/>
      <c r="E23" s="113"/>
      <c r="F23" s="109" t="s">
        <v>182</v>
      </c>
      <c r="G23" s="8"/>
      <c r="H23" s="8"/>
      <c r="I23" s="8"/>
    </row>
    <row r="24" spans="1:9" ht="12.95" customHeight="1">
      <c r="A24" s="112" t="s">
        <v>183</v>
      </c>
      <c r="B24" s="111" t="s">
        <v>184</v>
      </c>
      <c r="C24" s="114">
        <f>+C25+C26</f>
        <v>0</v>
      </c>
      <c r="D24" s="114">
        <f>+D25+D26</f>
        <v>0</v>
      </c>
      <c r="E24" s="114">
        <f>+E25+E26</f>
        <v>0</v>
      </c>
      <c r="F24" s="111" t="s">
        <v>185</v>
      </c>
      <c r="G24" s="8"/>
      <c r="H24" s="8"/>
      <c r="I24" s="8"/>
    </row>
    <row r="25" spans="1:9" ht="12.95" customHeight="1">
      <c r="A25" s="108" t="s">
        <v>186</v>
      </c>
      <c r="B25" s="109" t="s">
        <v>187</v>
      </c>
      <c r="C25" s="115"/>
      <c r="D25" s="115"/>
      <c r="E25" s="115"/>
      <c r="F25" s="92" t="s">
        <v>188</v>
      </c>
      <c r="G25" s="7"/>
      <c r="H25" s="7"/>
      <c r="I25" s="7"/>
    </row>
    <row r="26" spans="1:9" ht="12.95" customHeight="1" thickBot="1">
      <c r="A26" s="112" t="s">
        <v>189</v>
      </c>
      <c r="B26" s="111" t="s">
        <v>190</v>
      </c>
      <c r="C26" s="113"/>
      <c r="D26" s="113"/>
      <c r="E26" s="113"/>
      <c r="F26" s="100"/>
      <c r="G26" s="8"/>
      <c r="H26" s="8"/>
      <c r="I26" s="8"/>
    </row>
    <row r="27" spans="1:9" ht="15.95" customHeight="1" thickBot="1">
      <c r="A27" s="105" t="s">
        <v>191</v>
      </c>
      <c r="B27" s="106" t="s">
        <v>192</v>
      </c>
      <c r="C27" s="107">
        <f>+C19+C24</f>
        <v>17340093</v>
      </c>
      <c r="D27" s="107">
        <f t="shared" ref="D27:E27" si="3">+D19+D24</f>
        <v>16951093</v>
      </c>
      <c r="E27" s="107">
        <f t="shared" si="3"/>
        <v>16951444</v>
      </c>
      <c r="F27" s="106" t="s">
        <v>193</v>
      </c>
      <c r="G27" s="1">
        <f>SUM(G19:G26)</f>
        <v>0</v>
      </c>
      <c r="H27" s="1">
        <f t="shared" ref="H27:I27" si="4">SUM(H19:H26)</f>
        <v>0</v>
      </c>
      <c r="I27" s="1">
        <f t="shared" si="4"/>
        <v>0</v>
      </c>
    </row>
    <row r="28" spans="1:9" ht="13.5" thickBot="1">
      <c r="A28" s="105" t="s">
        <v>194</v>
      </c>
      <c r="B28" s="116" t="s">
        <v>195</v>
      </c>
      <c r="C28" s="117">
        <f>+C18+C27</f>
        <v>224034432</v>
      </c>
      <c r="D28" s="117">
        <f t="shared" ref="D28:E28" si="5">+D18+D27</f>
        <v>287493523</v>
      </c>
      <c r="E28" s="117">
        <f t="shared" si="5"/>
        <v>289488725</v>
      </c>
      <c r="F28" s="116" t="s">
        <v>196</v>
      </c>
      <c r="G28" s="117">
        <f>+G18+G27</f>
        <v>224034432</v>
      </c>
      <c r="H28" s="117">
        <f t="shared" ref="H28:I28" si="6">+H18+H27</f>
        <v>285063931</v>
      </c>
      <c r="I28" s="117">
        <f t="shared" si="6"/>
        <v>263804938</v>
      </c>
    </row>
    <row r="29" spans="1:9" ht="13.5" thickBot="1">
      <c r="A29" s="105" t="s">
        <v>197</v>
      </c>
      <c r="B29" s="116" t="s">
        <v>198</v>
      </c>
      <c r="C29" s="117">
        <f>IF(C18-G18&lt;0,G18-C18,"-")</f>
        <v>17340093</v>
      </c>
      <c r="D29" s="117">
        <f>IF(D18-H18&lt;0,H18-D18,"-")</f>
        <v>14521501</v>
      </c>
      <c r="E29" s="117" t="str">
        <f>IF(E18-I18&lt;0,I18-E18,"-")</f>
        <v>-</v>
      </c>
      <c r="F29" s="116" t="s">
        <v>199</v>
      </c>
      <c r="G29" s="117" t="str">
        <f>IF(C18-G18&gt;0,C18-G18,"-")</f>
        <v>-</v>
      </c>
      <c r="H29" s="117" t="str">
        <f>IF(D18-H18&gt;0,D18-H18,"-")</f>
        <v>-</v>
      </c>
      <c r="I29" s="117">
        <f>IF(E18-I18&gt;0,E18-I18,"-")</f>
        <v>8732343</v>
      </c>
    </row>
    <row r="30" spans="1:9" ht="13.5" thickBot="1">
      <c r="A30" s="105" t="s">
        <v>200</v>
      </c>
      <c r="B30" s="116" t="s">
        <v>201</v>
      </c>
      <c r="C30" s="117" t="str">
        <f>IF(C18+C19-G28&lt;0,G28-(C18+C19),"-")</f>
        <v>-</v>
      </c>
      <c r="D30" s="117" t="str">
        <f>IF(D18+D19-H28&lt;0,H28-(D18+D19),"-")</f>
        <v>-</v>
      </c>
      <c r="E30" s="117" t="str">
        <f>IF(E18+E19-I28&lt;0,I28-(E18+E19),"-")</f>
        <v>-</v>
      </c>
      <c r="F30" s="116" t="s">
        <v>202</v>
      </c>
      <c r="G30" s="117" t="str">
        <f>IF(C18+C19-G28&gt;0,C18+C19-G28,"-")</f>
        <v>-</v>
      </c>
      <c r="H30" s="117">
        <f>IF(D18+D19-H28&gt;0,D18+D19-H28,"-")</f>
        <v>2429592</v>
      </c>
      <c r="I30" s="117">
        <f>IF(E18+E19-I28&gt;0,E18+E19-I28,"-")</f>
        <v>25683787</v>
      </c>
    </row>
    <row r="31" spans="1:9" ht="18.75">
      <c r="B31" s="538"/>
      <c r="C31" s="538"/>
      <c r="D31" s="538"/>
      <c r="E31" s="538"/>
      <c r="F31" s="538"/>
    </row>
    <row r="32" spans="1:9" ht="31.5" customHeight="1">
      <c r="B32" s="537" t="s">
        <v>1411</v>
      </c>
      <c r="C32" s="537"/>
      <c r="D32" s="537"/>
      <c r="E32" s="537"/>
      <c r="F32" s="537"/>
      <c r="G32" s="537"/>
      <c r="H32" s="537"/>
      <c r="I32" s="537"/>
    </row>
    <row r="33" spans="1:9" ht="14.25" thickBot="1">
      <c r="G33" s="16"/>
      <c r="H33" s="199"/>
      <c r="I33" s="80"/>
    </row>
    <row r="34" spans="1:9" ht="13.5" thickBot="1">
      <c r="A34" s="535" t="s">
        <v>2</v>
      </c>
      <c r="B34" s="81" t="s">
        <v>152</v>
      </c>
      <c r="C34" s="82"/>
      <c r="D34" s="82"/>
      <c r="E34" s="82"/>
      <c r="F34" s="81" t="s">
        <v>153</v>
      </c>
      <c r="G34" s="83"/>
      <c r="H34" s="83"/>
      <c r="I34" s="83"/>
    </row>
    <row r="35" spans="1:9" s="85" customFormat="1" ht="24.75" thickBot="1">
      <c r="A35" s="536"/>
      <c r="B35" s="84" t="s">
        <v>154</v>
      </c>
      <c r="C35" s="19" t="s">
        <v>554</v>
      </c>
      <c r="D35" s="19" t="s">
        <v>579</v>
      </c>
      <c r="E35" s="19" t="s">
        <v>580</v>
      </c>
      <c r="F35" s="84" t="s">
        <v>154</v>
      </c>
      <c r="G35" s="19" t="s">
        <v>554</v>
      </c>
      <c r="H35" s="19" t="s">
        <v>579</v>
      </c>
      <c r="I35" s="19" t="s">
        <v>580</v>
      </c>
    </row>
    <row r="36" spans="1:9" s="85" customFormat="1" ht="13.5" thickBot="1">
      <c r="A36" s="86">
        <v>1</v>
      </c>
      <c r="B36" s="87">
        <v>2</v>
      </c>
      <c r="C36" s="88">
        <v>3</v>
      </c>
      <c r="D36" s="88">
        <v>3</v>
      </c>
      <c r="E36" s="88">
        <v>3</v>
      </c>
      <c r="F36" s="87">
        <v>4</v>
      </c>
      <c r="G36" s="89">
        <v>5</v>
      </c>
      <c r="H36" s="89">
        <v>5</v>
      </c>
      <c r="I36" s="89">
        <v>5</v>
      </c>
    </row>
    <row r="37" spans="1:9" ht="12.95" customHeight="1">
      <c r="A37" s="91" t="s">
        <v>4</v>
      </c>
      <c r="B37" s="92" t="s">
        <v>204</v>
      </c>
      <c r="C37" s="93">
        <f>'1.1.sz.mell.'!C13</f>
        <v>0</v>
      </c>
      <c r="D37" s="93">
        <f>'1.1.sz.mell.'!D13</f>
        <v>0</v>
      </c>
      <c r="E37" s="93">
        <f>'1.1.sz.mell.'!E13</f>
        <v>0</v>
      </c>
      <c r="F37" s="92" t="s">
        <v>128</v>
      </c>
      <c r="G37" s="94">
        <f>'1.1.sz.mell.'!C91</f>
        <v>370000</v>
      </c>
      <c r="H37" s="94">
        <f>'1.1.sz.mell.'!D91</f>
        <v>2799592</v>
      </c>
      <c r="I37" s="94">
        <f>'1.1.sz.mell.'!E91</f>
        <v>1663780</v>
      </c>
    </row>
    <row r="38" spans="1:9">
      <c r="A38" s="95" t="s">
        <v>14</v>
      </c>
      <c r="B38" s="96" t="s">
        <v>205</v>
      </c>
      <c r="C38" s="97"/>
      <c r="D38" s="97"/>
      <c r="E38" s="97"/>
      <c r="F38" s="96" t="s">
        <v>206</v>
      </c>
      <c r="G38" s="3"/>
      <c r="H38" s="3"/>
      <c r="I38" s="3"/>
    </row>
    <row r="39" spans="1:9" ht="12.95" customHeight="1">
      <c r="A39" s="95" t="s">
        <v>26</v>
      </c>
      <c r="B39" s="96" t="s">
        <v>207</v>
      </c>
      <c r="C39" s="97">
        <f>'1.1.sz.mell.'!C38</f>
        <v>0</v>
      </c>
      <c r="D39" s="97">
        <f>'1.1.sz.mell.'!D38</f>
        <v>0</v>
      </c>
      <c r="E39" s="97">
        <f>'1.1.sz.mell.'!E38</f>
        <v>0</v>
      </c>
      <c r="F39" s="96" t="s">
        <v>130</v>
      </c>
      <c r="G39" s="3"/>
      <c r="H39" s="3"/>
      <c r="I39" s="3"/>
    </row>
    <row r="40" spans="1:9" ht="12.95" customHeight="1">
      <c r="A40" s="95" t="s">
        <v>134</v>
      </c>
      <c r="B40" s="96" t="s">
        <v>208</v>
      </c>
      <c r="C40" s="97"/>
      <c r="D40" s="97"/>
      <c r="E40" s="97"/>
      <c r="F40" s="96" t="s">
        <v>209</v>
      </c>
      <c r="G40" s="3"/>
      <c r="H40" s="3"/>
      <c r="I40" s="3"/>
    </row>
    <row r="41" spans="1:9" ht="12.75" customHeight="1">
      <c r="A41" s="95" t="s">
        <v>40</v>
      </c>
      <c r="B41" s="96" t="s">
        <v>1408</v>
      </c>
      <c r="C41" s="97"/>
      <c r="D41" s="97"/>
      <c r="E41" s="97"/>
      <c r="F41" s="96" t="s">
        <v>132</v>
      </c>
      <c r="G41" s="3">
        <f>'1.1.sz.mell.'!C95</f>
        <v>0</v>
      </c>
      <c r="H41" s="3">
        <f>'1.1.sz.mell.'!D95</f>
        <v>0</v>
      </c>
      <c r="I41" s="3">
        <f>'1.1.sz.mell.'!E95</f>
        <v>0</v>
      </c>
    </row>
    <row r="42" spans="1:9" ht="12.95" customHeight="1">
      <c r="A42" s="95" t="s">
        <v>62</v>
      </c>
      <c r="B42" s="96" t="s">
        <v>1409</v>
      </c>
      <c r="C42" s="99"/>
      <c r="D42" s="99"/>
      <c r="E42" s="99"/>
      <c r="F42" s="100"/>
      <c r="G42" s="3"/>
      <c r="H42" s="3"/>
      <c r="I42" s="3"/>
    </row>
    <row r="43" spans="1:9" ht="12.95" customHeight="1">
      <c r="A43" s="95" t="s">
        <v>141</v>
      </c>
      <c r="B43" s="100"/>
      <c r="C43" s="97"/>
      <c r="D43" s="97"/>
      <c r="E43" s="97"/>
      <c r="F43" s="100"/>
      <c r="G43" s="3"/>
      <c r="H43" s="3"/>
      <c r="I43" s="3"/>
    </row>
    <row r="44" spans="1:9" ht="12.95" customHeight="1">
      <c r="A44" s="95" t="s">
        <v>80</v>
      </c>
      <c r="B44" s="100"/>
      <c r="C44" s="97"/>
      <c r="D44" s="97"/>
      <c r="E44" s="97"/>
      <c r="F44" s="100"/>
      <c r="G44" s="3"/>
      <c r="H44" s="3"/>
      <c r="I44" s="3"/>
    </row>
    <row r="45" spans="1:9" ht="12.95" customHeight="1">
      <c r="A45" s="95" t="s">
        <v>82</v>
      </c>
      <c r="B45" s="100"/>
      <c r="C45" s="99"/>
      <c r="D45" s="99"/>
      <c r="E45" s="99"/>
      <c r="F45" s="100"/>
      <c r="G45" s="3"/>
      <c r="H45" s="3"/>
      <c r="I45" s="3"/>
    </row>
    <row r="46" spans="1:9">
      <c r="A46" s="95" t="s">
        <v>146</v>
      </c>
      <c r="B46" s="100"/>
      <c r="C46" s="99"/>
      <c r="D46" s="99"/>
      <c r="E46" s="99"/>
      <c r="F46" s="100"/>
      <c r="G46" s="3"/>
      <c r="H46" s="3"/>
      <c r="I46" s="3"/>
    </row>
    <row r="47" spans="1:9" ht="12.95" customHeight="1" thickBot="1">
      <c r="A47" s="118" t="s">
        <v>163</v>
      </c>
      <c r="B47" s="119"/>
      <c r="C47" s="120"/>
      <c r="D47" s="120"/>
      <c r="E47" s="120"/>
      <c r="F47" s="121" t="s">
        <v>162</v>
      </c>
      <c r="G47" s="122"/>
      <c r="H47" s="122"/>
      <c r="I47" s="122"/>
    </row>
    <row r="48" spans="1:9" ht="15.95" customHeight="1" thickBot="1">
      <c r="A48" s="105" t="s">
        <v>164</v>
      </c>
      <c r="B48" s="106" t="s">
        <v>210</v>
      </c>
      <c r="C48" s="107">
        <f>+C37+C39+C40+C42+C43+C44+C45+C46+C47</f>
        <v>0</v>
      </c>
      <c r="D48" s="107">
        <f>+D37+D39+D40+D42+D43+D44+D45+D46+D47</f>
        <v>0</v>
      </c>
      <c r="E48" s="107">
        <f>+E37+E39+E40+E42+E43+E44+E45+E46+E47</f>
        <v>0</v>
      </c>
      <c r="F48" s="106" t="s">
        <v>211</v>
      </c>
      <c r="G48" s="1">
        <f>+G37+G39+G41+G42+G43+G44+G45+G46+G47</f>
        <v>370000</v>
      </c>
      <c r="H48" s="1">
        <f t="shared" ref="H48:I48" si="7">+H37+H39+H41+H42+H43+H44+H45+H46+H47</f>
        <v>2799592</v>
      </c>
      <c r="I48" s="1">
        <f t="shared" si="7"/>
        <v>1663780</v>
      </c>
    </row>
    <row r="49" spans="1:9" ht="12.95" customHeight="1">
      <c r="A49" s="91" t="s">
        <v>165</v>
      </c>
      <c r="B49" s="123" t="s">
        <v>212</v>
      </c>
      <c r="C49" s="124">
        <f t="shared" ref="C49:E49" si="8">+C50+C51+C52+C53+C54</f>
        <v>370000</v>
      </c>
      <c r="D49" s="124">
        <f t="shared" si="8"/>
        <v>370000</v>
      </c>
      <c r="E49" s="124">
        <f t="shared" si="8"/>
        <v>370000</v>
      </c>
      <c r="F49" s="111" t="s">
        <v>170</v>
      </c>
      <c r="G49" s="6"/>
      <c r="H49" s="6"/>
      <c r="I49" s="6"/>
    </row>
    <row r="50" spans="1:9" ht="12.95" customHeight="1">
      <c r="A50" s="95" t="s">
        <v>168</v>
      </c>
      <c r="B50" s="125" t="s">
        <v>213</v>
      </c>
      <c r="C50" s="113">
        <v>370000</v>
      </c>
      <c r="D50" s="113">
        <v>370000</v>
      </c>
      <c r="E50" s="113">
        <v>370000</v>
      </c>
      <c r="F50" s="111" t="s">
        <v>214</v>
      </c>
      <c r="G50" s="8"/>
      <c r="H50" s="8"/>
      <c r="I50" s="8"/>
    </row>
    <row r="51" spans="1:9" ht="12.95" customHeight="1">
      <c r="A51" s="91" t="s">
        <v>171</v>
      </c>
      <c r="B51" s="125" t="s">
        <v>215</v>
      </c>
      <c r="C51" s="113"/>
      <c r="D51" s="113"/>
      <c r="E51" s="113"/>
      <c r="F51" s="111" t="s">
        <v>176</v>
      </c>
      <c r="G51" s="8"/>
      <c r="H51" s="8"/>
      <c r="I51" s="8"/>
    </row>
    <row r="52" spans="1:9" ht="12.95" customHeight="1">
      <c r="A52" s="95" t="s">
        <v>174</v>
      </c>
      <c r="B52" s="125" t="s">
        <v>216</v>
      </c>
      <c r="C52" s="113"/>
      <c r="D52" s="113"/>
      <c r="E52" s="113"/>
      <c r="F52" s="111" t="s">
        <v>179</v>
      </c>
      <c r="G52" s="8"/>
      <c r="H52" s="8"/>
      <c r="I52" s="8"/>
    </row>
    <row r="53" spans="1:9" ht="12.95" customHeight="1">
      <c r="A53" s="91" t="s">
        <v>177</v>
      </c>
      <c r="B53" s="125" t="s">
        <v>217</v>
      </c>
      <c r="C53" s="113"/>
      <c r="D53" s="113"/>
      <c r="E53" s="113"/>
      <c r="F53" s="109" t="s">
        <v>182</v>
      </c>
      <c r="G53" s="8"/>
      <c r="H53" s="8"/>
      <c r="I53" s="8"/>
    </row>
    <row r="54" spans="1:9" ht="12.95" customHeight="1">
      <c r="A54" s="95" t="s">
        <v>180</v>
      </c>
      <c r="B54" s="126" t="s">
        <v>218</v>
      </c>
      <c r="C54" s="113"/>
      <c r="D54" s="113"/>
      <c r="E54" s="113"/>
      <c r="F54" s="111" t="s">
        <v>219</v>
      </c>
      <c r="G54" s="8"/>
      <c r="H54" s="8"/>
      <c r="I54" s="8"/>
    </row>
    <row r="55" spans="1:9" ht="12.95" customHeight="1">
      <c r="A55" s="91" t="s">
        <v>183</v>
      </c>
      <c r="B55" s="127" t="s">
        <v>220</v>
      </c>
      <c r="C55" s="114">
        <f>+C56+C57+C58+C59+C60</f>
        <v>0</v>
      </c>
      <c r="D55" s="114">
        <f>+D56+D57+D58+D59+D60</f>
        <v>0</v>
      </c>
      <c r="E55" s="114">
        <f>+E56+E57+E58+E59+E60</f>
        <v>0</v>
      </c>
      <c r="F55" s="128" t="s">
        <v>188</v>
      </c>
      <c r="G55" s="8"/>
      <c r="H55" s="8"/>
      <c r="I55" s="8"/>
    </row>
    <row r="56" spans="1:9" ht="12.95" customHeight="1">
      <c r="A56" s="95" t="s">
        <v>186</v>
      </c>
      <c r="B56" s="126" t="s">
        <v>221</v>
      </c>
      <c r="C56" s="113"/>
      <c r="D56" s="113"/>
      <c r="E56" s="113"/>
      <c r="F56" s="128" t="s">
        <v>222</v>
      </c>
      <c r="G56" s="8"/>
      <c r="H56" s="8"/>
      <c r="I56" s="8"/>
    </row>
    <row r="57" spans="1:9" ht="12.95" customHeight="1">
      <c r="A57" s="91" t="s">
        <v>189</v>
      </c>
      <c r="B57" s="126" t="s">
        <v>223</v>
      </c>
      <c r="C57" s="113"/>
      <c r="D57" s="113"/>
      <c r="E57" s="113"/>
      <c r="F57" s="129"/>
      <c r="G57" s="8"/>
      <c r="H57" s="8"/>
      <c r="I57" s="8"/>
    </row>
    <row r="58" spans="1:9" ht="12.95" customHeight="1">
      <c r="A58" s="95" t="s">
        <v>191</v>
      </c>
      <c r="B58" s="125" t="s">
        <v>224</v>
      </c>
      <c r="C58" s="113"/>
      <c r="D58" s="113"/>
      <c r="E58" s="113"/>
      <c r="F58" s="130"/>
      <c r="G58" s="8"/>
      <c r="H58" s="8"/>
      <c r="I58" s="8"/>
    </row>
    <row r="59" spans="1:9" ht="12.95" customHeight="1">
      <c r="A59" s="91" t="s">
        <v>194</v>
      </c>
      <c r="B59" s="131" t="s">
        <v>225</v>
      </c>
      <c r="C59" s="113"/>
      <c r="D59" s="113"/>
      <c r="E59" s="113"/>
      <c r="F59" s="100"/>
      <c r="G59" s="8"/>
      <c r="H59" s="8"/>
      <c r="I59" s="8"/>
    </row>
    <row r="60" spans="1:9" ht="12.95" customHeight="1" thickBot="1">
      <c r="A60" s="95" t="s">
        <v>197</v>
      </c>
      <c r="B60" s="132" t="s">
        <v>226</v>
      </c>
      <c r="C60" s="113"/>
      <c r="D60" s="113"/>
      <c r="E60" s="113"/>
      <c r="F60" s="130"/>
      <c r="G60" s="8"/>
      <c r="H60" s="8"/>
      <c r="I60" s="8"/>
    </row>
    <row r="61" spans="1:9" ht="21.75" customHeight="1" thickBot="1">
      <c r="A61" s="105" t="s">
        <v>200</v>
      </c>
      <c r="B61" s="106" t="s">
        <v>227</v>
      </c>
      <c r="C61" s="107">
        <f>+C49+C55</f>
        <v>370000</v>
      </c>
      <c r="D61" s="107">
        <f t="shared" ref="D61:E61" si="9">+D49+D55</f>
        <v>370000</v>
      </c>
      <c r="E61" s="107">
        <f t="shared" si="9"/>
        <v>370000</v>
      </c>
      <c r="F61" s="106" t="s">
        <v>228</v>
      </c>
      <c r="G61" s="1">
        <f>SUM(G49:G60)</f>
        <v>0</v>
      </c>
      <c r="H61" s="1">
        <f t="shared" ref="H61:I61" si="10">SUM(H49:H60)</f>
        <v>0</v>
      </c>
      <c r="I61" s="1">
        <f t="shared" si="10"/>
        <v>0</v>
      </c>
    </row>
    <row r="62" spans="1:9" ht="13.5" thickBot="1">
      <c r="A62" s="105" t="s">
        <v>229</v>
      </c>
      <c r="B62" s="116" t="s">
        <v>230</v>
      </c>
      <c r="C62" s="117">
        <f>+C48+C61</f>
        <v>370000</v>
      </c>
      <c r="D62" s="117">
        <f t="shared" ref="D62:E62" si="11">+D48+D61</f>
        <v>370000</v>
      </c>
      <c r="E62" s="117">
        <f t="shared" si="11"/>
        <v>370000</v>
      </c>
      <c r="F62" s="116" t="s">
        <v>231</v>
      </c>
      <c r="G62" s="117">
        <f>+G48+G61</f>
        <v>370000</v>
      </c>
      <c r="H62" s="117">
        <f t="shared" ref="H62:I62" si="12">+H48+H61</f>
        <v>2799592</v>
      </c>
      <c r="I62" s="117">
        <f t="shared" si="12"/>
        <v>1663780</v>
      </c>
    </row>
    <row r="63" spans="1:9" ht="13.5" thickBot="1">
      <c r="A63" s="105" t="s">
        <v>232</v>
      </c>
      <c r="B63" s="116" t="s">
        <v>198</v>
      </c>
      <c r="C63" s="117">
        <f>IF(C48-G48&lt;0,G48-C48,"-")</f>
        <v>370000</v>
      </c>
      <c r="D63" s="117">
        <f>IF(D48-H48&lt;0,H48-D48,"-")</f>
        <v>2799592</v>
      </c>
      <c r="E63" s="117">
        <f>IF(E48-I48&lt;0,I48-E48,"-")</f>
        <v>1663780</v>
      </c>
      <c r="F63" s="116" t="s">
        <v>199</v>
      </c>
      <c r="G63" s="117" t="str">
        <f>IF(C48-G48&gt;0,C48-G48,"-")</f>
        <v>-</v>
      </c>
      <c r="H63" s="117" t="str">
        <f>IF(D48-H48&gt;0,D48-H48,"-")</f>
        <v>-</v>
      </c>
      <c r="I63" s="117" t="str">
        <f>IF(E48-I48&gt;0,E48-I48,"-")</f>
        <v>-</v>
      </c>
    </row>
    <row r="64" spans="1:9" ht="13.5" thickBot="1">
      <c r="A64" s="105" t="s">
        <v>233</v>
      </c>
      <c r="B64" s="116" t="s">
        <v>201</v>
      </c>
      <c r="C64" s="117" t="str">
        <f>IF(C48+C49-G62&lt;0,G62-(C48+C49),"-")</f>
        <v>-</v>
      </c>
      <c r="D64" s="117">
        <f>IF(D48+D49-H62&lt;0,H62-(D48+D49),"-")</f>
        <v>2429592</v>
      </c>
      <c r="E64" s="117">
        <f>IF(E48+E49-I62&lt;0,I62-(E48+E49),"-")</f>
        <v>1293780</v>
      </c>
      <c r="F64" s="116" t="s">
        <v>202</v>
      </c>
      <c r="G64" s="117" t="str">
        <f>IF(C48+C49-G62&gt;0,C48+C49-G62,"-")</f>
        <v>-</v>
      </c>
      <c r="H64" s="117" t="str">
        <f>IF(D48+D49-H62&gt;0,D48+D49-H62,"-")</f>
        <v>-</v>
      </c>
      <c r="I64" s="117" t="str">
        <f>IF(E48+E49-I62&gt;0,E48+E49-I62,"-")</f>
        <v>-</v>
      </c>
    </row>
    <row r="65" spans="1:9" ht="13.5" thickBot="1">
      <c r="A65" s="105" t="s">
        <v>234</v>
      </c>
      <c r="B65" s="116" t="s">
        <v>235</v>
      </c>
      <c r="C65" s="117">
        <f>SUM(C62,C28)</f>
        <v>224404432</v>
      </c>
      <c r="D65" s="117">
        <f t="shared" ref="D65:E65" si="13">SUM(D62,D28)</f>
        <v>287863523</v>
      </c>
      <c r="E65" s="117">
        <f t="shared" si="13"/>
        <v>289858725</v>
      </c>
      <c r="F65" s="116" t="s">
        <v>236</v>
      </c>
      <c r="G65" s="117">
        <f>SUM(G62,G28)</f>
        <v>224404432</v>
      </c>
      <c r="H65" s="117">
        <f t="shared" ref="H65:I65" si="14">SUM(H62,H28)</f>
        <v>287863523</v>
      </c>
      <c r="I65" s="117">
        <f t="shared" si="14"/>
        <v>265468718</v>
      </c>
    </row>
  </sheetData>
  <mergeCells count="4">
    <mergeCell ref="A3:A4"/>
    <mergeCell ref="B31:F31"/>
    <mergeCell ref="A34:A35"/>
    <mergeCell ref="B32:I32"/>
  </mergeCells>
  <printOptions horizontalCentered="1"/>
  <pageMargins left="0.23622047244094491" right="0.23622047244094491" top="0.35433070866141736" bottom="0.31496062992125984" header="0.15748031496062992" footer="0.15748031496062992"/>
  <pageSetup paperSize="9" scale="55" orientation="landscape" verticalDpi="300" r:id="rId1"/>
  <headerFooter alignWithMargins="0">
    <oddHeader xml:space="preserve">&amp;R&amp;"Times New Roman CE,Félkövér dőlt"&amp;14 2. sz. melléklet&amp;11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Normal="100" workbookViewId="0">
      <pane ySplit="2" topLeftCell="A3" activePane="bottomLeft" state="frozen"/>
      <selection activeCell="B27" sqref="B27"/>
      <selection pane="bottomLeft" activeCell="E18" sqref="E18"/>
    </sheetView>
  </sheetViews>
  <sheetFormatPr defaultRowHeight="12.75"/>
  <cols>
    <col min="1" max="1" width="9.75" style="214" bestFit="1" customWidth="1"/>
    <col min="2" max="2" width="70.125" style="214" bestFit="1" customWidth="1"/>
    <col min="3" max="3" width="14.25" style="214" customWidth="1"/>
    <col min="4" max="4" width="14.125" style="214" customWidth="1"/>
    <col min="5" max="5" width="12.75" style="214" customWidth="1"/>
    <col min="6" max="255" width="8.875" style="214"/>
    <col min="256" max="256" width="8.125" style="214" customWidth="1"/>
    <col min="257" max="257" width="82" style="214" customWidth="1"/>
    <col min="258" max="258" width="19.125" style="214" customWidth="1"/>
    <col min="259" max="511" width="8.875" style="214"/>
    <col min="512" max="512" width="8.125" style="214" customWidth="1"/>
    <col min="513" max="513" width="82" style="214" customWidth="1"/>
    <col min="514" max="514" width="19.125" style="214" customWidth="1"/>
    <col min="515" max="767" width="8.875" style="214"/>
    <col min="768" max="768" width="8.125" style="214" customWidth="1"/>
    <col min="769" max="769" width="82" style="214" customWidth="1"/>
    <col min="770" max="770" width="19.125" style="214" customWidth="1"/>
    <col min="771" max="1023" width="8.875" style="214"/>
    <col min="1024" max="1024" width="8.125" style="214" customWidth="1"/>
    <col min="1025" max="1025" width="82" style="214" customWidth="1"/>
    <col min="1026" max="1026" width="19.125" style="214" customWidth="1"/>
    <col min="1027" max="1279" width="8.875" style="214"/>
    <col min="1280" max="1280" width="8.125" style="214" customWidth="1"/>
    <col min="1281" max="1281" width="82" style="214" customWidth="1"/>
    <col min="1282" max="1282" width="19.125" style="214" customWidth="1"/>
    <col min="1283" max="1535" width="8.875" style="214"/>
    <col min="1536" max="1536" width="8.125" style="214" customWidth="1"/>
    <col min="1537" max="1537" width="82" style="214" customWidth="1"/>
    <col min="1538" max="1538" width="19.125" style="214" customWidth="1"/>
    <col min="1539" max="1791" width="8.875" style="214"/>
    <col min="1792" max="1792" width="8.125" style="214" customWidth="1"/>
    <col min="1793" max="1793" width="82" style="214" customWidth="1"/>
    <col min="1794" max="1794" width="19.125" style="214" customWidth="1"/>
    <col min="1795" max="2047" width="8.875" style="214"/>
    <col min="2048" max="2048" width="8.125" style="214" customWidth="1"/>
    <col min="2049" max="2049" width="82" style="214" customWidth="1"/>
    <col min="2050" max="2050" width="19.125" style="214" customWidth="1"/>
    <col min="2051" max="2303" width="8.875" style="214"/>
    <col min="2304" max="2304" width="8.125" style="214" customWidth="1"/>
    <col min="2305" max="2305" width="82" style="214" customWidth="1"/>
    <col min="2306" max="2306" width="19.125" style="214" customWidth="1"/>
    <col min="2307" max="2559" width="8.875" style="214"/>
    <col min="2560" max="2560" width="8.125" style="214" customWidth="1"/>
    <col min="2561" max="2561" width="82" style="214" customWidth="1"/>
    <col min="2562" max="2562" width="19.125" style="214" customWidth="1"/>
    <col min="2563" max="2815" width="8.875" style="214"/>
    <col min="2816" max="2816" width="8.125" style="214" customWidth="1"/>
    <col min="2817" max="2817" width="82" style="214" customWidth="1"/>
    <col min="2818" max="2818" width="19.125" style="214" customWidth="1"/>
    <col min="2819" max="3071" width="8.875" style="214"/>
    <col min="3072" max="3072" width="8.125" style="214" customWidth="1"/>
    <col min="3073" max="3073" width="82" style="214" customWidth="1"/>
    <col min="3074" max="3074" width="19.125" style="214" customWidth="1"/>
    <col min="3075" max="3327" width="8.875" style="214"/>
    <col min="3328" max="3328" width="8.125" style="214" customWidth="1"/>
    <col min="3329" max="3329" width="82" style="214" customWidth="1"/>
    <col min="3330" max="3330" width="19.125" style="214" customWidth="1"/>
    <col min="3331" max="3583" width="8.875" style="214"/>
    <col min="3584" max="3584" width="8.125" style="214" customWidth="1"/>
    <col min="3585" max="3585" width="82" style="214" customWidth="1"/>
    <col min="3586" max="3586" width="19.125" style="214" customWidth="1"/>
    <col min="3587" max="3839" width="8.875" style="214"/>
    <col min="3840" max="3840" width="8.125" style="214" customWidth="1"/>
    <col min="3841" max="3841" width="82" style="214" customWidth="1"/>
    <col min="3842" max="3842" width="19.125" style="214" customWidth="1"/>
    <col min="3843" max="4095" width="8.875" style="214"/>
    <col min="4096" max="4096" width="8.125" style="214" customWidth="1"/>
    <col min="4097" max="4097" width="82" style="214" customWidth="1"/>
    <col min="4098" max="4098" width="19.125" style="214" customWidth="1"/>
    <col min="4099" max="4351" width="8.875" style="214"/>
    <col min="4352" max="4352" width="8.125" style="214" customWidth="1"/>
    <col min="4353" max="4353" width="82" style="214" customWidth="1"/>
    <col min="4354" max="4354" width="19.125" style="214" customWidth="1"/>
    <col min="4355" max="4607" width="8.875" style="214"/>
    <col min="4608" max="4608" width="8.125" style="214" customWidth="1"/>
    <col min="4609" max="4609" width="82" style="214" customWidth="1"/>
    <col min="4610" max="4610" width="19.125" style="214" customWidth="1"/>
    <col min="4611" max="4863" width="8.875" style="214"/>
    <col min="4864" max="4864" width="8.125" style="214" customWidth="1"/>
    <col min="4865" max="4865" width="82" style="214" customWidth="1"/>
    <col min="4866" max="4866" width="19.125" style="214" customWidth="1"/>
    <col min="4867" max="5119" width="8.875" style="214"/>
    <col min="5120" max="5120" width="8.125" style="214" customWidth="1"/>
    <col min="5121" max="5121" width="82" style="214" customWidth="1"/>
    <col min="5122" max="5122" width="19.125" style="214" customWidth="1"/>
    <col min="5123" max="5375" width="8.875" style="214"/>
    <col min="5376" max="5376" width="8.125" style="214" customWidth="1"/>
    <col min="5377" max="5377" width="82" style="214" customWidth="1"/>
    <col min="5378" max="5378" width="19.125" style="214" customWidth="1"/>
    <col min="5379" max="5631" width="8.875" style="214"/>
    <col min="5632" max="5632" width="8.125" style="214" customWidth="1"/>
    <col min="5633" max="5633" width="82" style="214" customWidth="1"/>
    <col min="5634" max="5634" width="19.125" style="214" customWidth="1"/>
    <col min="5635" max="5887" width="8.875" style="214"/>
    <col min="5888" max="5888" width="8.125" style="214" customWidth="1"/>
    <col min="5889" max="5889" width="82" style="214" customWidth="1"/>
    <col min="5890" max="5890" width="19.125" style="214" customWidth="1"/>
    <col min="5891" max="6143" width="8.875" style="214"/>
    <col min="6144" max="6144" width="8.125" style="214" customWidth="1"/>
    <col min="6145" max="6145" width="82" style="214" customWidth="1"/>
    <col min="6146" max="6146" width="19.125" style="214" customWidth="1"/>
    <col min="6147" max="6399" width="8.875" style="214"/>
    <col min="6400" max="6400" width="8.125" style="214" customWidth="1"/>
    <col min="6401" max="6401" width="82" style="214" customWidth="1"/>
    <col min="6402" max="6402" width="19.125" style="214" customWidth="1"/>
    <col min="6403" max="6655" width="8.875" style="214"/>
    <col min="6656" max="6656" width="8.125" style="214" customWidth="1"/>
    <col min="6657" max="6657" width="82" style="214" customWidth="1"/>
    <col min="6658" max="6658" width="19.125" style="214" customWidth="1"/>
    <col min="6659" max="6911" width="8.875" style="214"/>
    <col min="6912" max="6912" width="8.125" style="214" customWidth="1"/>
    <col min="6913" max="6913" width="82" style="214" customWidth="1"/>
    <col min="6914" max="6914" width="19.125" style="214" customWidth="1"/>
    <col min="6915" max="7167" width="8.875" style="214"/>
    <col min="7168" max="7168" width="8.125" style="214" customWidth="1"/>
    <col min="7169" max="7169" width="82" style="214" customWidth="1"/>
    <col min="7170" max="7170" width="19.125" style="214" customWidth="1"/>
    <col min="7171" max="7423" width="8.875" style="214"/>
    <col min="7424" max="7424" width="8.125" style="214" customWidth="1"/>
    <col min="7425" max="7425" width="82" style="214" customWidth="1"/>
    <col min="7426" max="7426" width="19.125" style="214" customWidth="1"/>
    <col min="7427" max="7679" width="8.875" style="214"/>
    <col min="7680" max="7680" width="8.125" style="214" customWidth="1"/>
    <col min="7681" max="7681" width="82" style="214" customWidth="1"/>
    <col min="7682" max="7682" width="19.125" style="214" customWidth="1"/>
    <col min="7683" max="7935" width="8.875" style="214"/>
    <col min="7936" max="7936" width="8.125" style="214" customWidth="1"/>
    <col min="7937" max="7937" width="82" style="214" customWidth="1"/>
    <col min="7938" max="7938" width="19.125" style="214" customWidth="1"/>
    <col min="7939" max="8191" width="8.875" style="214"/>
    <col min="8192" max="8192" width="8.125" style="214" customWidth="1"/>
    <col min="8193" max="8193" width="82" style="214" customWidth="1"/>
    <col min="8194" max="8194" width="19.125" style="214" customWidth="1"/>
    <col min="8195" max="8447" width="8.875" style="214"/>
    <col min="8448" max="8448" width="8.125" style="214" customWidth="1"/>
    <col min="8449" max="8449" width="82" style="214" customWidth="1"/>
    <col min="8450" max="8450" width="19.125" style="214" customWidth="1"/>
    <col min="8451" max="8703" width="8.875" style="214"/>
    <col min="8704" max="8704" width="8.125" style="214" customWidth="1"/>
    <col min="8705" max="8705" width="82" style="214" customWidth="1"/>
    <col min="8706" max="8706" width="19.125" style="214" customWidth="1"/>
    <col min="8707" max="8959" width="8.875" style="214"/>
    <col min="8960" max="8960" width="8.125" style="214" customWidth="1"/>
    <col min="8961" max="8961" width="82" style="214" customWidth="1"/>
    <col min="8962" max="8962" width="19.125" style="214" customWidth="1"/>
    <col min="8963" max="9215" width="8.875" style="214"/>
    <col min="9216" max="9216" width="8.125" style="214" customWidth="1"/>
    <col min="9217" max="9217" width="82" style="214" customWidth="1"/>
    <col min="9218" max="9218" width="19.125" style="214" customWidth="1"/>
    <col min="9219" max="9471" width="8.875" style="214"/>
    <col min="9472" max="9472" width="8.125" style="214" customWidth="1"/>
    <col min="9473" max="9473" width="82" style="214" customWidth="1"/>
    <col min="9474" max="9474" width="19.125" style="214" customWidth="1"/>
    <col min="9475" max="9727" width="8.875" style="214"/>
    <col min="9728" max="9728" width="8.125" style="214" customWidth="1"/>
    <col min="9729" max="9729" width="82" style="214" customWidth="1"/>
    <col min="9730" max="9730" width="19.125" style="214" customWidth="1"/>
    <col min="9731" max="9983" width="8.875" style="214"/>
    <col min="9984" max="9984" width="8.125" style="214" customWidth="1"/>
    <col min="9985" max="9985" width="82" style="214" customWidth="1"/>
    <col min="9986" max="9986" width="19.125" style="214" customWidth="1"/>
    <col min="9987" max="10239" width="8.875" style="214"/>
    <col min="10240" max="10240" width="8.125" style="214" customWidth="1"/>
    <col min="10241" max="10241" width="82" style="214" customWidth="1"/>
    <col min="10242" max="10242" width="19.125" style="214" customWidth="1"/>
    <col min="10243" max="10495" width="8.875" style="214"/>
    <col min="10496" max="10496" width="8.125" style="214" customWidth="1"/>
    <col min="10497" max="10497" width="82" style="214" customWidth="1"/>
    <col min="10498" max="10498" width="19.125" style="214" customWidth="1"/>
    <col min="10499" max="10751" width="8.875" style="214"/>
    <col min="10752" max="10752" width="8.125" style="214" customWidth="1"/>
    <col min="10753" max="10753" width="82" style="214" customWidth="1"/>
    <col min="10754" max="10754" width="19.125" style="214" customWidth="1"/>
    <col min="10755" max="11007" width="8.875" style="214"/>
    <col min="11008" max="11008" width="8.125" style="214" customWidth="1"/>
    <col min="11009" max="11009" width="82" style="214" customWidth="1"/>
    <col min="11010" max="11010" width="19.125" style="214" customWidth="1"/>
    <col min="11011" max="11263" width="8.875" style="214"/>
    <col min="11264" max="11264" width="8.125" style="214" customWidth="1"/>
    <col min="11265" max="11265" width="82" style="214" customWidth="1"/>
    <col min="11266" max="11266" width="19.125" style="214" customWidth="1"/>
    <col min="11267" max="11519" width="8.875" style="214"/>
    <col min="11520" max="11520" width="8.125" style="214" customWidth="1"/>
    <col min="11521" max="11521" width="82" style="214" customWidth="1"/>
    <col min="11522" max="11522" width="19.125" style="214" customWidth="1"/>
    <col min="11523" max="11775" width="8.875" style="214"/>
    <col min="11776" max="11776" width="8.125" style="214" customWidth="1"/>
    <col min="11777" max="11777" width="82" style="214" customWidth="1"/>
    <col min="11778" max="11778" width="19.125" style="214" customWidth="1"/>
    <col min="11779" max="12031" width="8.875" style="214"/>
    <col min="12032" max="12032" width="8.125" style="214" customWidth="1"/>
    <col min="12033" max="12033" width="82" style="214" customWidth="1"/>
    <col min="12034" max="12034" width="19.125" style="214" customWidth="1"/>
    <col min="12035" max="12287" width="8.875" style="214"/>
    <col min="12288" max="12288" width="8.125" style="214" customWidth="1"/>
    <col min="12289" max="12289" width="82" style="214" customWidth="1"/>
    <col min="12290" max="12290" width="19.125" style="214" customWidth="1"/>
    <col min="12291" max="12543" width="8.875" style="214"/>
    <col min="12544" max="12544" width="8.125" style="214" customWidth="1"/>
    <col min="12545" max="12545" width="82" style="214" customWidth="1"/>
    <col min="12546" max="12546" width="19.125" style="214" customWidth="1"/>
    <col min="12547" max="12799" width="8.875" style="214"/>
    <col min="12800" max="12800" width="8.125" style="214" customWidth="1"/>
    <col min="12801" max="12801" width="82" style="214" customWidth="1"/>
    <col min="12802" max="12802" width="19.125" style="214" customWidth="1"/>
    <col min="12803" max="13055" width="8.875" style="214"/>
    <col min="13056" max="13056" width="8.125" style="214" customWidth="1"/>
    <col min="13057" max="13057" width="82" style="214" customWidth="1"/>
    <col min="13058" max="13058" width="19.125" style="214" customWidth="1"/>
    <col min="13059" max="13311" width="8.875" style="214"/>
    <col min="13312" max="13312" width="8.125" style="214" customWidth="1"/>
    <col min="13313" max="13313" width="82" style="214" customWidth="1"/>
    <col min="13314" max="13314" width="19.125" style="214" customWidth="1"/>
    <col min="13315" max="13567" width="8.875" style="214"/>
    <col min="13568" max="13568" width="8.125" style="214" customWidth="1"/>
    <col min="13569" max="13569" width="82" style="214" customWidth="1"/>
    <col min="13570" max="13570" width="19.125" style="214" customWidth="1"/>
    <col min="13571" max="13823" width="8.875" style="214"/>
    <col min="13824" max="13824" width="8.125" style="214" customWidth="1"/>
    <col min="13825" max="13825" width="82" style="214" customWidth="1"/>
    <col min="13826" max="13826" width="19.125" style="214" customWidth="1"/>
    <col min="13827" max="14079" width="8.875" style="214"/>
    <col min="14080" max="14080" width="8.125" style="214" customWidth="1"/>
    <col min="14081" max="14081" width="82" style="214" customWidth="1"/>
    <col min="14082" max="14082" width="19.125" style="214" customWidth="1"/>
    <col min="14083" max="14335" width="8.875" style="214"/>
    <col min="14336" max="14336" width="8.125" style="214" customWidth="1"/>
    <col min="14337" max="14337" width="82" style="214" customWidth="1"/>
    <col min="14338" max="14338" width="19.125" style="214" customWidth="1"/>
    <col min="14339" max="14591" width="8.875" style="214"/>
    <col min="14592" max="14592" width="8.125" style="214" customWidth="1"/>
    <col min="14593" max="14593" width="82" style="214" customWidth="1"/>
    <col min="14594" max="14594" width="19.125" style="214" customWidth="1"/>
    <col min="14595" max="14847" width="8.875" style="214"/>
    <col min="14848" max="14848" width="8.125" style="214" customWidth="1"/>
    <col min="14849" max="14849" width="82" style="214" customWidth="1"/>
    <col min="14850" max="14850" width="19.125" style="214" customWidth="1"/>
    <col min="14851" max="15103" width="8.875" style="214"/>
    <col min="15104" max="15104" width="8.125" style="214" customWidth="1"/>
    <col min="15105" max="15105" width="82" style="214" customWidth="1"/>
    <col min="15106" max="15106" width="19.125" style="214" customWidth="1"/>
    <col min="15107" max="15359" width="8.875" style="214"/>
    <col min="15360" max="15360" width="8.125" style="214" customWidth="1"/>
    <col min="15361" max="15361" width="82" style="214" customWidth="1"/>
    <col min="15362" max="15362" width="19.125" style="214" customWidth="1"/>
    <col min="15363" max="15615" width="8.875" style="214"/>
    <col min="15616" max="15616" width="8.125" style="214" customWidth="1"/>
    <col min="15617" max="15617" width="82" style="214" customWidth="1"/>
    <col min="15618" max="15618" width="19.125" style="214" customWidth="1"/>
    <col min="15619" max="15871" width="8.875" style="214"/>
    <col min="15872" max="15872" width="8.125" style="214" customWidth="1"/>
    <col min="15873" max="15873" width="82" style="214" customWidth="1"/>
    <col min="15874" max="15874" width="19.125" style="214" customWidth="1"/>
    <col min="15875" max="16127" width="8.875" style="214"/>
    <col min="16128" max="16128" width="8.125" style="214" customWidth="1"/>
    <col min="16129" max="16129" width="82" style="214" customWidth="1"/>
    <col min="16130" max="16130" width="19.125" style="214" customWidth="1"/>
    <col min="16131" max="16384" width="8.875" style="214"/>
  </cols>
  <sheetData>
    <row r="1" spans="1:5" s="210" customFormat="1" ht="31.5">
      <c r="A1" s="208" t="s">
        <v>1412</v>
      </c>
      <c r="B1" s="208" t="s">
        <v>154</v>
      </c>
      <c r="C1" s="209" t="s">
        <v>1413</v>
      </c>
      <c r="D1" s="209" t="s">
        <v>1414</v>
      </c>
      <c r="E1" s="209" t="s">
        <v>1415</v>
      </c>
    </row>
    <row r="2" spans="1:5" ht="15" customHeight="1">
      <c r="A2" s="211" t="s">
        <v>581</v>
      </c>
      <c r="B2" s="212" t="s">
        <v>1416</v>
      </c>
      <c r="C2" s="213">
        <v>209687807</v>
      </c>
      <c r="D2" s="213">
        <v>62854474</v>
      </c>
      <c r="E2" s="213">
        <f>SUM(C2:D2)</f>
        <v>272542281</v>
      </c>
    </row>
    <row r="3" spans="1:5" ht="15" customHeight="1">
      <c r="A3" s="211" t="s">
        <v>583</v>
      </c>
      <c r="B3" s="212" t="s">
        <v>1417</v>
      </c>
      <c r="C3" s="213">
        <v>42723090</v>
      </c>
      <c r="D3" s="213">
        <v>222745628</v>
      </c>
      <c r="E3" s="213">
        <f t="shared" ref="E3:E20" si="0">SUM(C3:D3)</f>
        <v>265468718</v>
      </c>
    </row>
    <row r="4" spans="1:5" ht="15" customHeight="1">
      <c r="A4" s="215" t="s">
        <v>585</v>
      </c>
      <c r="B4" s="216" t="s">
        <v>1418</v>
      </c>
      <c r="C4" s="217">
        <v>166964717</v>
      </c>
      <c r="D4" s="217">
        <v>-159891154</v>
      </c>
      <c r="E4" s="217">
        <f t="shared" si="0"/>
        <v>7073563</v>
      </c>
    </row>
    <row r="5" spans="1:5" ht="15" customHeight="1">
      <c r="A5" s="211" t="s">
        <v>587</v>
      </c>
      <c r="B5" s="212" t="s">
        <v>1419</v>
      </c>
      <c r="C5" s="213">
        <v>15977864</v>
      </c>
      <c r="D5" s="213">
        <v>173180797</v>
      </c>
      <c r="E5" s="213">
        <f t="shared" si="0"/>
        <v>189158661</v>
      </c>
    </row>
    <row r="6" spans="1:5" ht="15" customHeight="1">
      <c r="A6" s="211" t="s">
        <v>589</v>
      </c>
      <c r="B6" s="212" t="s">
        <v>1420</v>
      </c>
      <c r="C6" s="213">
        <v>171837217</v>
      </c>
      <c r="D6" s="213">
        <v>0</v>
      </c>
      <c r="E6" s="213">
        <f t="shared" si="0"/>
        <v>171837217</v>
      </c>
    </row>
    <row r="7" spans="1:5" ht="15" customHeight="1">
      <c r="A7" s="215" t="s">
        <v>591</v>
      </c>
      <c r="B7" s="216" t="s">
        <v>1421</v>
      </c>
      <c r="C7" s="217">
        <v>-155859353</v>
      </c>
      <c r="D7" s="217">
        <v>173180797</v>
      </c>
      <c r="E7" s="217">
        <f t="shared" si="0"/>
        <v>17321444</v>
      </c>
    </row>
    <row r="8" spans="1:5" ht="15" customHeight="1">
      <c r="A8" s="215" t="s">
        <v>593</v>
      </c>
      <c r="B8" s="216" t="s">
        <v>1422</v>
      </c>
      <c r="C8" s="217">
        <v>11105364</v>
      </c>
      <c r="D8" s="217">
        <v>13289643</v>
      </c>
      <c r="E8" s="217">
        <f t="shared" si="0"/>
        <v>24395007</v>
      </c>
    </row>
    <row r="9" spans="1:5" ht="15" customHeight="1">
      <c r="A9" s="211" t="s">
        <v>595</v>
      </c>
      <c r="B9" s="212" t="s">
        <v>1423</v>
      </c>
      <c r="C9" s="213">
        <v>0</v>
      </c>
      <c r="D9" s="213">
        <v>0</v>
      </c>
      <c r="E9" s="213">
        <f t="shared" si="0"/>
        <v>0</v>
      </c>
    </row>
    <row r="10" spans="1:5" ht="15" customHeight="1">
      <c r="A10" s="211" t="s">
        <v>597</v>
      </c>
      <c r="B10" s="212" t="s">
        <v>1424</v>
      </c>
      <c r="C10" s="213">
        <v>0</v>
      </c>
      <c r="D10" s="213">
        <v>0</v>
      </c>
      <c r="E10" s="213">
        <f t="shared" si="0"/>
        <v>0</v>
      </c>
    </row>
    <row r="11" spans="1:5" ht="15" customHeight="1">
      <c r="A11" s="215" t="s">
        <v>396</v>
      </c>
      <c r="B11" s="216" t="s">
        <v>1425</v>
      </c>
      <c r="C11" s="217">
        <v>0</v>
      </c>
      <c r="D11" s="217">
        <v>0</v>
      </c>
      <c r="E11" s="217">
        <f t="shared" si="0"/>
        <v>0</v>
      </c>
    </row>
    <row r="12" spans="1:5" ht="15" customHeight="1">
      <c r="A12" s="211" t="s">
        <v>397</v>
      </c>
      <c r="B12" s="212" t="s">
        <v>1426</v>
      </c>
      <c r="C12" s="213">
        <v>0</v>
      </c>
      <c r="D12" s="213">
        <v>0</v>
      </c>
      <c r="E12" s="213">
        <f t="shared" si="0"/>
        <v>0</v>
      </c>
    </row>
    <row r="13" spans="1:5" ht="15" customHeight="1">
      <c r="A13" s="211" t="s">
        <v>398</v>
      </c>
      <c r="B13" s="212" t="s">
        <v>1427</v>
      </c>
      <c r="C13" s="213">
        <v>0</v>
      </c>
      <c r="D13" s="213">
        <v>0</v>
      </c>
      <c r="E13" s="213">
        <f t="shared" si="0"/>
        <v>0</v>
      </c>
    </row>
    <row r="14" spans="1:5" ht="15" customHeight="1">
      <c r="A14" s="215" t="s">
        <v>399</v>
      </c>
      <c r="B14" s="216" t="s">
        <v>1428</v>
      </c>
      <c r="C14" s="217">
        <v>0</v>
      </c>
      <c r="D14" s="217">
        <v>0</v>
      </c>
      <c r="E14" s="217">
        <f t="shared" si="0"/>
        <v>0</v>
      </c>
    </row>
    <row r="15" spans="1:5" ht="15" customHeight="1">
      <c r="A15" s="215" t="s">
        <v>400</v>
      </c>
      <c r="B15" s="216" t="s">
        <v>1429</v>
      </c>
      <c r="C15" s="217">
        <v>0</v>
      </c>
      <c r="D15" s="217">
        <v>0</v>
      </c>
      <c r="E15" s="217">
        <f t="shared" si="0"/>
        <v>0</v>
      </c>
    </row>
    <row r="16" spans="1:5" ht="15" customHeight="1">
      <c r="A16" s="215" t="s">
        <v>401</v>
      </c>
      <c r="B16" s="216" t="s">
        <v>1430</v>
      </c>
      <c r="C16" s="217">
        <v>11105364</v>
      </c>
      <c r="D16" s="217">
        <v>13289643</v>
      </c>
      <c r="E16" s="217">
        <f t="shared" si="0"/>
        <v>24395007</v>
      </c>
    </row>
    <row r="17" spans="1:5" ht="15" customHeight="1">
      <c r="A17" s="215" t="s">
        <v>402</v>
      </c>
      <c r="B17" s="216" t="s">
        <v>1431</v>
      </c>
      <c r="C17" s="217">
        <v>0</v>
      </c>
      <c r="D17" s="217">
        <v>0</v>
      </c>
      <c r="E17" s="217">
        <f t="shared" si="0"/>
        <v>0</v>
      </c>
    </row>
    <row r="18" spans="1:5" ht="15" customHeight="1">
      <c r="A18" s="215" t="s">
        <v>403</v>
      </c>
      <c r="B18" s="216" t="s">
        <v>1432</v>
      </c>
      <c r="C18" s="217">
        <v>11105364</v>
      </c>
      <c r="D18" s="217">
        <v>13289643</v>
      </c>
      <c r="E18" s="217">
        <f t="shared" si="0"/>
        <v>24395007</v>
      </c>
    </row>
    <row r="19" spans="1:5" ht="15" customHeight="1">
      <c r="A19" s="215" t="s">
        <v>404</v>
      </c>
      <c r="B19" s="216" t="s">
        <v>1433</v>
      </c>
      <c r="C19" s="217">
        <v>0</v>
      </c>
      <c r="D19" s="217">
        <v>0</v>
      </c>
      <c r="E19" s="217">
        <f t="shared" si="0"/>
        <v>0</v>
      </c>
    </row>
    <row r="20" spans="1:5" ht="15" customHeight="1">
      <c r="A20" s="215" t="s">
        <v>405</v>
      </c>
      <c r="B20" s="216" t="s">
        <v>1434</v>
      </c>
      <c r="C20" s="217">
        <v>0</v>
      </c>
      <c r="D20" s="217">
        <v>0</v>
      </c>
      <c r="E20" s="217">
        <f t="shared" si="0"/>
        <v>0</v>
      </c>
    </row>
  </sheetData>
  <pageMargins left="0.74803149606299213" right="0.74803149606299213" top="1.2598425196850394" bottom="0.98425196850393704" header="0.51181102362204722" footer="0.51181102362204722"/>
  <pageSetup scale="70" orientation="portrait" horizontalDpi="300" verticalDpi="300" r:id="rId1"/>
  <headerFooter alignWithMargins="0">
    <oddHeader>&amp;C&amp;"-,Félkövér"&amp;14VÖLGYSÉGI ÖNKORMÁNYZATOK TÁRSULÁSA
 MARADVÁNY LEVEZETÉS&amp;R&amp;"Times New Roman,Félkövér dőlt"&amp;14 3.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51"/>
  <sheetViews>
    <sheetView topLeftCell="A13" zoomScaleNormal="100" workbookViewId="0">
      <selection activeCell="E13" sqref="E13"/>
    </sheetView>
  </sheetViews>
  <sheetFormatPr defaultRowHeight="12.75"/>
  <cols>
    <col min="1" max="1" width="6.25" style="281" customWidth="1"/>
    <col min="2" max="2" width="59" style="282" bestFit="1" customWidth="1"/>
    <col min="3" max="3" width="11.875" style="225" customWidth="1"/>
    <col min="4" max="4" width="10.5" style="225" customWidth="1"/>
    <col min="5" max="5" width="11.875" style="225" customWidth="1"/>
    <col min="6" max="253" width="8.875" style="225"/>
    <col min="254" max="254" width="6.25" style="225" customWidth="1"/>
    <col min="255" max="255" width="37.75" style="225" customWidth="1"/>
    <col min="256" max="256" width="11.875" style="225" customWidth="1"/>
    <col min="257" max="257" width="10.5" style="225" customWidth="1"/>
    <col min="258" max="259" width="11.875" style="225" customWidth="1"/>
    <col min="260" max="260" width="10.875" style="225" customWidth="1"/>
    <col min="261" max="261" width="11.875" style="225" customWidth="1"/>
    <col min="262" max="509" width="8.875" style="225"/>
    <col min="510" max="510" width="6.25" style="225" customWidth="1"/>
    <col min="511" max="511" width="37.75" style="225" customWidth="1"/>
    <col min="512" max="512" width="11.875" style="225" customWidth="1"/>
    <col min="513" max="513" width="10.5" style="225" customWidth="1"/>
    <col min="514" max="515" width="11.875" style="225" customWidth="1"/>
    <col min="516" max="516" width="10.875" style="225" customWidth="1"/>
    <col min="517" max="517" width="11.875" style="225" customWidth="1"/>
    <col min="518" max="765" width="8.875" style="225"/>
    <col min="766" max="766" width="6.25" style="225" customWidth="1"/>
    <col min="767" max="767" width="37.75" style="225" customWidth="1"/>
    <col min="768" max="768" width="11.875" style="225" customWidth="1"/>
    <col min="769" max="769" width="10.5" style="225" customWidth="1"/>
    <col min="770" max="771" width="11.875" style="225" customWidth="1"/>
    <col min="772" max="772" width="10.875" style="225" customWidth="1"/>
    <col min="773" max="773" width="11.875" style="225" customWidth="1"/>
    <col min="774" max="1021" width="8.875" style="225"/>
    <col min="1022" max="1022" width="6.25" style="225" customWidth="1"/>
    <col min="1023" max="1023" width="37.75" style="225" customWidth="1"/>
    <col min="1024" max="1024" width="11.875" style="225" customWidth="1"/>
    <col min="1025" max="1025" width="10.5" style="225" customWidth="1"/>
    <col min="1026" max="1027" width="11.875" style="225" customWidth="1"/>
    <col min="1028" max="1028" width="10.875" style="225" customWidth="1"/>
    <col min="1029" max="1029" width="11.875" style="225" customWidth="1"/>
    <col min="1030" max="1277" width="8.875" style="225"/>
    <col min="1278" max="1278" width="6.25" style="225" customWidth="1"/>
    <col min="1279" max="1279" width="37.75" style="225" customWidth="1"/>
    <col min="1280" max="1280" width="11.875" style="225" customWidth="1"/>
    <col min="1281" max="1281" width="10.5" style="225" customWidth="1"/>
    <col min="1282" max="1283" width="11.875" style="225" customWidth="1"/>
    <col min="1284" max="1284" width="10.875" style="225" customWidth="1"/>
    <col min="1285" max="1285" width="11.875" style="225" customWidth="1"/>
    <col min="1286" max="1533" width="8.875" style="225"/>
    <col min="1534" max="1534" width="6.25" style="225" customWidth="1"/>
    <col min="1535" max="1535" width="37.75" style="225" customWidth="1"/>
    <col min="1536" max="1536" width="11.875" style="225" customWidth="1"/>
    <col min="1537" max="1537" width="10.5" style="225" customWidth="1"/>
    <col min="1538" max="1539" width="11.875" style="225" customWidth="1"/>
    <col min="1540" max="1540" width="10.875" style="225" customWidth="1"/>
    <col min="1541" max="1541" width="11.875" style="225" customWidth="1"/>
    <col min="1542" max="1789" width="8.875" style="225"/>
    <col min="1790" max="1790" width="6.25" style="225" customWidth="1"/>
    <col min="1791" max="1791" width="37.75" style="225" customWidth="1"/>
    <col min="1792" max="1792" width="11.875" style="225" customWidth="1"/>
    <col min="1793" max="1793" width="10.5" style="225" customWidth="1"/>
    <col min="1794" max="1795" width="11.875" style="225" customWidth="1"/>
    <col min="1796" max="1796" width="10.875" style="225" customWidth="1"/>
    <col min="1797" max="1797" width="11.875" style="225" customWidth="1"/>
    <col min="1798" max="2045" width="8.875" style="225"/>
    <col min="2046" max="2046" width="6.25" style="225" customWidth="1"/>
    <col min="2047" max="2047" width="37.75" style="225" customWidth="1"/>
    <col min="2048" max="2048" width="11.875" style="225" customWidth="1"/>
    <col min="2049" max="2049" width="10.5" style="225" customWidth="1"/>
    <col min="2050" max="2051" width="11.875" style="225" customWidth="1"/>
    <col min="2052" max="2052" width="10.875" style="225" customWidth="1"/>
    <col min="2053" max="2053" width="11.875" style="225" customWidth="1"/>
    <col min="2054" max="2301" width="8.875" style="225"/>
    <col min="2302" max="2302" width="6.25" style="225" customWidth="1"/>
    <col min="2303" max="2303" width="37.75" style="225" customWidth="1"/>
    <col min="2304" max="2304" width="11.875" style="225" customWidth="1"/>
    <col min="2305" max="2305" width="10.5" style="225" customWidth="1"/>
    <col min="2306" max="2307" width="11.875" style="225" customWidth="1"/>
    <col min="2308" max="2308" width="10.875" style="225" customWidth="1"/>
    <col min="2309" max="2309" width="11.875" style="225" customWidth="1"/>
    <col min="2310" max="2557" width="8.875" style="225"/>
    <col min="2558" max="2558" width="6.25" style="225" customWidth="1"/>
    <col min="2559" max="2559" width="37.75" style="225" customWidth="1"/>
    <col min="2560" max="2560" width="11.875" style="225" customWidth="1"/>
    <col min="2561" max="2561" width="10.5" style="225" customWidth="1"/>
    <col min="2562" max="2563" width="11.875" style="225" customWidth="1"/>
    <col min="2564" max="2564" width="10.875" style="225" customWidth="1"/>
    <col min="2565" max="2565" width="11.875" style="225" customWidth="1"/>
    <col min="2566" max="2813" width="8.875" style="225"/>
    <col min="2814" max="2814" width="6.25" style="225" customWidth="1"/>
    <col min="2815" max="2815" width="37.75" style="225" customWidth="1"/>
    <col min="2816" max="2816" width="11.875" style="225" customWidth="1"/>
    <col min="2817" max="2817" width="10.5" style="225" customWidth="1"/>
    <col min="2818" max="2819" width="11.875" style="225" customWidth="1"/>
    <col min="2820" max="2820" width="10.875" style="225" customWidth="1"/>
    <col min="2821" max="2821" width="11.875" style="225" customWidth="1"/>
    <col min="2822" max="3069" width="8.875" style="225"/>
    <col min="3070" max="3070" width="6.25" style="225" customWidth="1"/>
    <col min="3071" max="3071" width="37.75" style="225" customWidth="1"/>
    <col min="3072" max="3072" width="11.875" style="225" customWidth="1"/>
    <col min="3073" max="3073" width="10.5" style="225" customWidth="1"/>
    <col min="3074" max="3075" width="11.875" style="225" customWidth="1"/>
    <col min="3076" max="3076" width="10.875" style="225" customWidth="1"/>
    <col min="3077" max="3077" width="11.875" style="225" customWidth="1"/>
    <col min="3078" max="3325" width="8.875" style="225"/>
    <col min="3326" max="3326" width="6.25" style="225" customWidth="1"/>
    <col min="3327" max="3327" width="37.75" style="225" customWidth="1"/>
    <col min="3328" max="3328" width="11.875" style="225" customWidth="1"/>
    <col min="3329" max="3329" width="10.5" style="225" customWidth="1"/>
    <col min="3330" max="3331" width="11.875" style="225" customWidth="1"/>
    <col min="3332" max="3332" width="10.875" style="225" customWidth="1"/>
    <col min="3333" max="3333" width="11.875" style="225" customWidth="1"/>
    <col min="3334" max="3581" width="8.875" style="225"/>
    <col min="3582" max="3582" width="6.25" style="225" customWidth="1"/>
    <col min="3583" max="3583" width="37.75" style="225" customWidth="1"/>
    <col min="3584" max="3584" width="11.875" style="225" customWidth="1"/>
    <col min="3585" max="3585" width="10.5" style="225" customWidth="1"/>
    <col min="3586" max="3587" width="11.875" style="225" customWidth="1"/>
    <col min="3588" max="3588" width="10.875" style="225" customWidth="1"/>
    <col min="3589" max="3589" width="11.875" style="225" customWidth="1"/>
    <col min="3590" max="3837" width="8.875" style="225"/>
    <col min="3838" max="3838" width="6.25" style="225" customWidth="1"/>
    <col min="3839" max="3839" width="37.75" style="225" customWidth="1"/>
    <col min="3840" max="3840" width="11.875" style="225" customWidth="1"/>
    <col min="3841" max="3841" width="10.5" style="225" customWidth="1"/>
    <col min="3842" max="3843" width="11.875" style="225" customWidth="1"/>
    <col min="3844" max="3844" width="10.875" style="225" customWidth="1"/>
    <col min="3845" max="3845" width="11.875" style="225" customWidth="1"/>
    <col min="3846" max="4093" width="8.875" style="225"/>
    <col min="4094" max="4094" width="6.25" style="225" customWidth="1"/>
    <col min="4095" max="4095" width="37.75" style="225" customWidth="1"/>
    <col min="4096" max="4096" width="11.875" style="225" customWidth="1"/>
    <col min="4097" max="4097" width="10.5" style="225" customWidth="1"/>
    <col min="4098" max="4099" width="11.875" style="225" customWidth="1"/>
    <col min="4100" max="4100" width="10.875" style="225" customWidth="1"/>
    <col min="4101" max="4101" width="11.875" style="225" customWidth="1"/>
    <col min="4102" max="4349" width="8.875" style="225"/>
    <col min="4350" max="4350" width="6.25" style="225" customWidth="1"/>
    <col min="4351" max="4351" width="37.75" style="225" customWidth="1"/>
    <col min="4352" max="4352" width="11.875" style="225" customWidth="1"/>
    <col min="4353" max="4353" width="10.5" style="225" customWidth="1"/>
    <col min="4354" max="4355" width="11.875" style="225" customWidth="1"/>
    <col min="4356" max="4356" width="10.875" style="225" customWidth="1"/>
    <col min="4357" max="4357" width="11.875" style="225" customWidth="1"/>
    <col min="4358" max="4605" width="8.875" style="225"/>
    <col min="4606" max="4606" width="6.25" style="225" customWidth="1"/>
    <col min="4607" max="4607" width="37.75" style="225" customWidth="1"/>
    <col min="4608" max="4608" width="11.875" style="225" customWidth="1"/>
    <col min="4609" max="4609" width="10.5" style="225" customWidth="1"/>
    <col min="4610" max="4611" width="11.875" style="225" customWidth="1"/>
    <col min="4612" max="4612" width="10.875" style="225" customWidth="1"/>
    <col min="4613" max="4613" width="11.875" style="225" customWidth="1"/>
    <col min="4614" max="4861" width="8.875" style="225"/>
    <col min="4862" max="4862" width="6.25" style="225" customWidth="1"/>
    <col min="4863" max="4863" width="37.75" style="225" customWidth="1"/>
    <col min="4864" max="4864" width="11.875" style="225" customWidth="1"/>
    <col min="4865" max="4865" width="10.5" style="225" customWidth="1"/>
    <col min="4866" max="4867" width="11.875" style="225" customWidth="1"/>
    <col min="4868" max="4868" width="10.875" style="225" customWidth="1"/>
    <col min="4869" max="4869" width="11.875" style="225" customWidth="1"/>
    <col min="4870" max="5117" width="8.875" style="225"/>
    <col min="5118" max="5118" width="6.25" style="225" customWidth="1"/>
    <col min="5119" max="5119" width="37.75" style="225" customWidth="1"/>
    <col min="5120" max="5120" width="11.875" style="225" customWidth="1"/>
    <col min="5121" max="5121" width="10.5" style="225" customWidth="1"/>
    <col min="5122" max="5123" width="11.875" style="225" customWidth="1"/>
    <col min="5124" max="5124" width="10.875" style="225" customWidth="1"/>
    <col min="5125" max="5125" width="11.875" style="225" customWidth="1"/>
    <col min="5126" max="5373" width="8.875" style="225"/>
    <col min="5374" max="5374" width="6.25" style="225" customWidth="1"/>
    <col min="5375" max="5375" width="37.75" style="225" customWidth="1"/>
    <col min="5376" max="5376" width="11.875" style="225" customWidth="1"/>
    <col min="5377" max="5377" width="10.5" style="225" customWidth="1"/>
    <col min="5378" max="5379" width="11.875" style="225" customWidth="1"/>
    <col min="5380" max="5380" width="10.875" style="225" customWidth="1"/>
    <col min="5381" max="5381" width="11.875" style="225" customWidth="1"/>
    <col min="5382" max="5629" width="8.875" style="225"/>
    <col min="5630" max="5630" width="6.25" style="225" customWidth="1"/>
    <col min="5631" max="5631" width="37.75" style="225" customWidth="1"/>
    <col min="5632" max="5632" width="11.875" style="225" customWidth="1"/>
    <col min="5633" max="5633" width="10.5" style="225" customWidth="1"/>
    <col min="5634" max="5635" width="11.875" style="225" customWidth="1"/>
    <col min="5636" max="5636" width="10.875" style="225" customWidth="1"/>
    <col min="5637" max="5637" width="11.875" style="225" customWidth="1"/>
    <col min="5638" max="5885" width="8.875" style="225"/>
    <col min="5886" max="5886" width="6.25" style="225" customWidth="1"/>
    <col min="5887" max="5887" width="37.75" style="225" customWidth="1"/>
    <col min="5888" max="5888" width="11.875" style="225" customWidth="1"/>
    <col min="5889" max="5889" width="10.5" style="225" customWidth="1"/>
    <col min="5890" max="5891" width="11.875" style="225" customWidth="1"/>
    <col min="5892" max="5892" width="10.875" style="225" customWidth="1"/>
    <col min="5893" max="5893" width="11.875" style="225" customWidth="1"/>
    <col min="5894" max="6141" width="8.875" style="225"/>
    <col min="6142" max="6142" width="6.25" style="225" customWidth="1"/>
    <col min="6143" max="6143" width="37.75" style="225" customWidth="1"/>
    <col min="6144" max="6144" width="11.875" style="225" customWidth="1"/>
    <col min="6145" max="6145" width="10.5" style="225" customWidth="1"/>
    <col min="6146" max="6147" width="11.875" style="225" customWidth="1"/>
    <col min="6148" max="6148" width="10.875" style="225" customWidth="1"/>
    <col min="6149" max="6149" width="11.875" style="225" customWidth="1"/>
    <col min="6150" max="6397" width="8.875" style="225"/>
    <col min="6398" max="6398" width="6.25" style="225" customWidth="1"/>
    <col min="6399" max="6399" width="37.75" style="225" customWidth="1"/>
    <col min="6400" max="6400" width="11.875" style="225" customWidth="1"/>
    <col min="6401" max="6401" width="10.5" style="225" customWidth="1"/>
    <col min="6402" max="6403" width="11.875" style="225" customWidth="1"/>
    <col min="6404" max="6404" width="10.875" style="225" customWidth="1"/>
    <col min="6405" max="6405" width="11.875" style="225" customWidth="1"/>
    <col min="6406" max="6653" width="8.875" style="225"/>
    <col min="6654" max="6654" width="6.25" style="225" customWidth="1"/>
    <col min="6655" max="6655" width="37.75" style="225" customWidth="1"/>
    <col min="6656" max="6656" width="11.875" style="225" customWidth="1"/>
    <col min="6657" max="6657" width="10.5" style="225" customWidth="1"/>
    <col min="6658" max="6659" width="11.875" style="225" customWidth="1"/>
    <col min="6660" max="6660" width="10.875" style="225" customWidth="1"/>
    <col min="6661" max="6661" width="11.875" style="225" customWidth="1"/>
    <col min="6662" max="6909" width="8.875" style="225"/>
    <col min="6910" max="6910" width="6.25" style="225" customWidth="1"/>
    <col min="6911" max="6911" width="37.75" style="225" customWidth="1"/>
    <col min="6912" max="6912" width="11.875" style="225" customWidth="1"/>
    <col min="6913" max="6913" width="10.5" style="225" customWidth="1"/>
    <col min="6914" max="6915" width="11.875" style="225" customWidth="1"/>
    <col min="6916" max="6916" width="10.875" style="225" customWidth="1"/>
    <col min="6917" max="6917" width="11.875" style="225" customWidth="1"/>
    <col min="6918" max="7165" width="8.875" style="225"/>
    <col min="7166" max="7166" width="6.25" style="225" customWidth="1"/>
    <col min="7167" max="7167" width="37.75" style="225" customWidth="1"/>
    <col min="7168" max="7168" width="11.875" style="225" customWidth="1"/>
    <col min="7169" max="7169" width="10.5" style="225" customWidth="1"/>
    <col min="7170" max="7171" width="11.875" style="225" customWidth="1"/>
    <col min="7172" max="7172" width="10.875" style="225" customWidth="1"/>
    <col min="7173" max="7173" width="11.875" style="225" customWidth="1"/>
    <col min="7174" max="7421" width="8.875" style="225"/>
    <col min="7422" max="7422" width="6.25" style="225" customWidth="1"/>
    <col min="7423" max="7423" width="37.75" style="225" customWidth="1"/>
    <col min="7424" max="7424" width="11.875" style="225" customWidth="1"/>
    <col min="7425" max="7425" width="10.5" style="225" customWidth="1"/>
    <col min="7426" max="7427" width="11.875" style="225" customWidth="1"/>
    <col min="7428" max="7428" width="10.875" style="225" customWidth="1"/>
    <col min="7429" max="7429" width="11.875" style="225" customWidth="1"/>
    <col min="7430" max="7677" width="8.875" style="225"/>
    <col min="7678" max="7678" width="6.25" style="225" customWidth="1"/>
    <col min="7679" max="7679" width="37.75" style="225" customWidth="1"/>
    <col min="7680" max="7680" width="11.875" style="225" customWidth="1"/>
    <col min="7681" max="7681" width="10.5" style="225" customWidth="1"/>
    <col min="7682" max="7683" width="11.875" style="225" customWidth="1"/>
    <col min="7684" max="7684" width="10.875" style="225" customWidth="1"/>
    <col min="7685" max="7685" width="11.875" style="225" customWidth="1"/>
    <col min="7686" max="7933" width="8.875" style="225"/>
    <col min="7934" max="7934" width="6.25" style="225" customWidth="1"/>
    <col min="7935" max="7935" width="37.75" style="225" customWidth="1"/>
    <col min="7936" max="7936" width="11.875" style="225" customWidth="1"/>
    <col min="7937" max="7937" width="10.5" style="225" customWidth="1"/>
    <col min="7938" max="7939" width="11.875" style="225" customWidth="1"/>
    <col min="7940" max="7940" width="10.875" style="225" customWidth="1"/>
    <col min="7941" max="7941" width="11.875" style="225" customWidth="1"/>
    <col min="7942" max="8189" width="8.875" style="225"/>
    <col min="8190" max="8190" width="6.25" style="225" customWidth="1"/>
    <col min="8191" max="8191" width="37.75" style="225" customWidth="1"/>
    <col min="8192" max="8192" width="11.875" style="225" customWidth="1"/>
    <col min="8193" max="8193" width="10.5" style="225" customWidth="1"/>
    <col min="8194" max="8195" width="11.875" style="225" customWidth="1"/>
    <col min="8196" max="8196" width="10.875" style="225" customWidth="1"/>
    <col min="8197" max="8197" width="11.875" style="225" customWidth="1"/>
    <col min="8198" max="8445" width="8.875" style="225"/>
    <col min="8446" max="8446" width="6.25" style="225" customWidth="1"/>
    <col min="8447" max="8447" width="37.75" style="225" customWidth="1"/>
    <col min="8448" max="8448" width="11.875" style="225" customWidth="1"/>
    <col min="8449" max="8449" width="10.5" style="225" customWidth="1"/>
    <col min="8450" max="8451" width="11.875" style="225" customWidth="1"/>
    <col min="8452" max="8452" width="10.875" style="225" customWidth="1"/>
    <col min="8453" max="8453" width="11.875" style="225" customWidth="1"/>
    <col min="8454" max="8701" width="8.875" style="225"/>
    <col min="8702" max="8702" width="6.25" style="225" customWidth="1"/>
    <col min="8703" max="8703" width="37.75" style="225" customWidth="1"/>
    <col min="8704" max="8704" width="11.875" style="225" customWidth="1"/>
    <col min="8705" max="8705" width="10.5" style="225" customWidth="1"/>
    <col min="8706" max="8707" width="11.875" style="225" customWidth="1"/>
    <col min="8708" max="8708" width="10.875" style="225" customWidth="1"/>
    <col min="8709" max="8709" width="11.875" style="225" customWidth="1"/>
    <col min="8710" max="8957" width="8.875" style="225"/>
    <col min="8958" max="8958" width="6.25" style="225" customWidth="1"/>
    <col min="8959" max="8959" width="37.75" style="225" customWidth="1"/>
    <col min="8960" max="8960" width="11.875" style="225" customWidth="1"/>
    <col min="8961" max="8961" width="10.5" style="225" customWidth="1"/>
    <col min="8962" max="8963" width="11.875" style="225" customWidth="1"/>
    <col min="8964" max="8964" width="10.875" style="225" customWidth="1"/>
    <col min="8965" max="8965" width="11.875" style="225" customWidth="1"/>
    <col min="8966" max="9213" width="8.875" style="225"/>
    <col min="9214" max="9214" width="6.25" style="225" customWidth="1"/>
    <col min="9215" max="9215" width="37.75" style="225" customWidth="1"/>
    <col min="9216" max="9216" width="11.875" style="225" customWidth="1"/>
    <col min="9217" max="9217" width="10.5" style="225" customWidth="1"/>
    <col min="9218" max="9219" width="11.875" style="225" customWidth="1"/>
    <col min="9220" max="9220" width="10.875" style="225" customWidth="1"/>
    <col min="9221" max="9221" width="11.875" style="225" customWidth="1"/>
    <col min="9222" max="9469" width="8.875" style="225"/>
    <col min="9470" max="9470" width="6.25" style="225" customWidth="1"/>
    <col min="9471" max="9471" width="37.75" style="225" customWidth="1"/>
    <col min="9472" max="9472" width="11.875" style="225" customWidth="1"/>
    <col min="9473" max="9473" width="10.5" style="225" customWidth="1"/>
    <col min="9474" max="9475" width="11.875" style="225" customWidth="1"/>
    <col min="9476" max="9476" width="10.875" style="225" customWidth="1"/>
    <col min="9477" max="9477" width="11.875" style="225" customWidth="1"/>
    <col min="9478" max="9725" width="8.875" style="225"/>
    <col min="9726" max="9726" width="6.25" style="225" customWidth="1"/>
    <col min="9727" max="9727" width="37.75" style="225" customWidth="1"/>
    <col min="9728" max="9728" width="11.875" style="225" customWidth="1"/>
    <col min="9729" max="9729" width="10.5" style="225" customWidth="1"/>
    <col min="9730" max="9731" width="11.875" style="225" customWidth="1"/>
    <col min="9732" max="9732" width="10.875" style="225" customWidth="1"/>
    <col min="9733" max="9733" width="11.875" style="225" customWidth="1"/>
    <col min="9734" max="9981" width="8.875" style="225"/>
    <col min="9982" max="9982" width="6.25" style="225" customWidth="1"/>
    <col min="9983" max="9983" width="37.75" style="225" customWidth="1"/>
    <col min="9984" max="9984" width="11.875" style="225" customWidth="1"/>
    <col min="9985" max="9985" width="10.5" style="225" customWidth="1"/>
    <col min="9986" max="9987" width="11.875" style="225" customWidth="1"/>
    <col min="9988" max="9988" width="10.875" style="225" customWidth="1"/>
    <col min="9989" max="9989" width="11.875" style="225" customWidth="1"/>
    <col min="9990" max="10237" width="8.875" style="225"/>
    <col min="10238" max="10238" width="6.25" style="225" customWidth="1"/>
    <col min="10239" max="10239" width="37.75" style="225" customWidth="1"/>
    <col min="10240" max="10240" width="11.875" style="225" customWidth="1"/>
    <col min="10241" max="10241" width="10.5" style="225" customWidth="1"/>
    <col min="10242" max="10243" width="11.875" style="225" customWidth="1"/>
    <col min="10244" max="10244" width="10.875" style="225" customWidth="1"/>
    <col min="10245" max="10245" width="11.875" style="225" customWidth="1"/>
    <col min="10246" max="10493" width="8.875" style="225"/>
    <col min="10494" max="10494" width="6.25" style="225" customWidth="1"/>
    <col min="10495" max="10495" width="37.75" style="225" customWidth="1"/>
    <col min="10496" max="10496" width="11.875" style="225" customWidth="1"/>
    <col min="10497" max="10497" width="10.5" style="225" customWidth="1"/>
    <col min="10498" max="10499" width="11.875" style="225" customWidth="1"/>
    <col min="10500" max="10500" width="10.875" style="225" customWidth="1"/>
    <col min="10501" max="10501" width="11.875" style="225" customWidth="1"/>
    <col min="10502" max="10749" width="8.875" style="225"/>
    <col min="10750" max="10750" width="6.25" style="225" customWidth="1"/>
    <col min="10751" max="10751" width="37.75" style="225" customWidth="1"/>
    <col min="10752" max="10752" width="11.875" style="225" customWidth="1"/>
    <col min="10753" max="10753" width="10.5" style="225" customWidth="1"/>
    <col min="10754" max="10755" width="11.875" style="225" customWidth="1"/>
    <col min="10756" max="10756" width="10.875" style="225" customWidth="1"/>
    <col min="10757" max="10757" width="11.875" style="225" customWidth="1"/>
    <col min="10758" max="11005" width="8.875" style="225"/>
    <col min="11006" max="11006" width="6.25" style="225" customWidth="1"/>
    <col min="11007" max="11007" width="37.75" style="225" customWidth="1"/>
    <col min="11008" max="11008" width="11.875" style="225" customWidth="1"/>
    <col min="11009" max="11009" width="10.5" style="225" customWidth="1"/>
    <col min="11010" max="11011" width="11.875" style="225" customWidth="1"/>
    <col min="11012" max="11012" width="10.875" style="225" customWidth="1"/>
    <col min="11013" max="11013" width="11.875" style="225" customWidth="1"/>
    <col min="11014" max="11261" width="8.875" style="225"/>
    <col min="11262" max="11262" width="6.25" style="225" customWidth="1"/>
    <col min="11263" max="11263" width="37.75" style="225" customWidth="1"/>
    <col min="11264" max="11264" width="11.875" style="225" customWidth="1"/>
    <col min="11265" max="11265" width="10.5" style="225" customWidth="1"/>
    <col min="11266" max="11267" width="11.875" style="225" customWidth="1"/>
    <col min="11268" max="11268" width="10.875" style="225" customWidth="1"/>
    <col min="11269" max="11269" width="11.875" style="225" customWidth="1"/>
    <col min="11270" max="11517" width="8.875" style="225"/>
    <col min="11518" max="11518" width="6.25" style="225" customWidth="1"/>
    <col min="11519" max="11519" width="37.75" style="225" customWidth="1"/>
    <col min="11520" max="11520" width="11.875" style="225" customWidth="1"/>
    <col min="11521" max="11521" width="10.5" style="225" customWidth="1"/>
    <col min="11522" max="11523" width="11.875" style="225" customWidth="1"/>
    <col min="11524" max="11524" width="10.875" style="225" customWidth="1"/>
    <col min="11525" max="11525" width="11.875" style="225" customWidth="1"/>
    <col min="11526" max="11773" width="8.875" style="225"/>
    <col min="11774" max="11774" width="6.25" style="225" customWidth="1"/>
    <col min="11775" max="11775" width="37.75" style="225" customWidth="1"/>
    <col min="11776" max="11776" width="11.875" style="225" customWidth="1"/>
    <col min="11777" max="11777" width="10.5" style="225" customWidth="1"/>
    <col min="11778" max="11779" width="11.875" style="225" customWidth="1"/>
    <col min="11780" max="11780" width="10.875" style="225" customWidth="1"/>
    <col min="11781" max="11781" width="11.875" style="225" customWidth="1"/>
    <col min="11782" max="12029" width="8.875" style="225"/>
    <col min="12030" max="12030" width="6.25" style="225" customWidth="1"/>
    <col min="12031" max="12031" width="37.75" style="225" customWidth="1"/>
    <col min="12032" max="12032" width="11.875" style="225" customWidth="1"/>
    <col min="12033" max="12033" width="10.5" style="225" customWidth="1"/>
    <col min="12034" max="12035" width="11.875" style="225" customWidth="1"/>
    <col min="12036" max="12036" width="10.875" style="225" customWidth="1"/>
    <col min="12037" max="12037" width="11.875" style="225" customWidth="1"/>
    <col min="12038" max="12285" width="8.875" style="225"/>
    <col min="12286" max="12286" width="6.25" style="225" customWidth="1"/>
    <col min="12287" max="12287" width="37.75" style="225" customWidth="1"/>
    <col min="12288" max="12288" width="11.875" style="225" customWidth="1"/>
    <col min="12289" max="12289" width="10.5" style="225" customWidth="1"/>
    <col min="12290" max="12291" width="11.875" style="225" customWidth="1"/>
    <col min="12292" max="12292" width="10.875" style="225" customWidth="1"/>
    <col min="12293" max="12293" width="11.875" style="225" customWidth="1"/>
    <col min="12294" max="12541" width="8.875" style="225"/>
    <col min="12542" max="12542" width="6.25" style="225" customWidth="1"/>
    <col min="12543" max="12543" width="37.75" style="225" customWidth="1"/>
    <col min="12544" max="12544" width="11.875" style="225" customWidth="1"/>
    <col min="12545" max="12545" width="10.5" style="225" customWidth="1"/>
    <col min="12546" max="12547" width="11.875" style="225" customWidth="1"/>
    <col min="12548" max="12548" width="10.875" style="225" customWidth="1"/>
    <col min="12549" max="12549" width="11.875" style="225" customWidth="1"/>
    <col min="12550" max="12797" width="8.875" style="225"/>
    <col min="12798" max="12798" width="6.25" style="225" customWidth="1"/>
    <col min="12799" max="12799" width="37.75" style="225" customWidth="1"/>
    <col min="12800" max="12800" width="11.875" style="225" customWidth="1"/>
    <col min="12801" max="12801" width="10.5" style="225" customWidth="1"/>
    <col min="12802" max="12803" width="11.875" style="225" customWidth="1"/>
    <col min="12804" max="12804" width="10.875" style="225" customWidth="1"/>
    <col min="12805" max="12805" width="11.875" style="225" customWidth="1"/>
    <col min="12806" max="13053" width="8.875" style="225"/>
    <col min="13054" max="13054" width="6.25" style="225" customWidth="1"/>
    <col min="13055" max="13055" width="37.75" style="225" customWidth="1"/>
    <col min="13056" max="13056" width="11.875" style="225" customWidth="1"/>
    <col min="13057" max="13057" width="10.5" style="225" customWidth="1"/>
    <col min="13058" max="13059" width="11.875" style="225" customWidth="1"/>
    <col min="13060" max="13060" width="10.875" style="225" customWidth="1"/>
    <col min="13061" max="13061" width="11.875" style="225" customWidth="1"/>
    <col min="13062" max="13309" width="8.875" style="225"/>
    <col min="13310" max="13310" width="6.25" style="225" customWidth="1"/>
    <col min="13311" max="13311" width="37.75" style="225" customWidth="1"/>
    <col min="13312" max="13312" width="11.875" style="225" customWidth="1"/>
    <col min="13313" max="13313" width="10.5" style="225" customWidth="1"/>
    <col min="13314" max="13315" width="11.875" style="225" customWidth="1"/>
    <col min="13316" max="13316" width="10.875" style="225" customWidth="1"/>
    <col min="13317" max="13317" width="11.875" style="225" customWidth="1"/>
    <col min="13318" max="13565" width="8.875" style="225"/>
    <col min="13566" max="13566" width="6.25" style="225" customWidth="1"/>
    <col min="13567" max="13567" width="37.75" style="225" customWidth="1"/>
    <col min="13568" max="13568" width="11.875" style="225" customWidth="1"/>
    <col min="13569" max="13569" width="10.5" style="225" customWidth="1"/>
    <col min="13570" max="13571" width="11.875" style="225" customWidth="1"/>
    <col min="13572" max="13572" width="10.875" style="225" customWidth="1"/>
    <col min="13573" max="13573" width="11.875" style="225" customWidth="1"/>
    <col min="13574" max="13821" width="8.875" style="225"/>
    <col min="13822" max="13822" width="6.25" style="225" customWidth="1"/>
    <col min="13823" max="13823" width="37.75" style="225" customWidth="1"/>
    <col min="13824" max="13824" width="11.875" style="225" customWidth="1"/>
    <col min="13825" max="13825" width="10.5" style="225" customWidth="1"/>
    <col min="13826" max="13827" width="11.875" style="225" customWidth="1"/>
    <col min="13828" max="13828" width="10.875" style="225" customWidth="1"/>
    <col min="13829" max="13829" width="11.875" style="225" customWidth="1"/>
    <col min="13830" max="14077" width="8.875" style="225"/>
    <col min="14078" max="14078" width="6.25" style="225" customWidth="1"/>
    <col min="14079" max="14079" width="37.75" style="225" customWidth="1"/>
    <col min="14080" max="14080" width="11.875" style="225" customWidth="1"/>
    <col min="14081" max="14081" width="10.5" style="225" customWidth="1"/>
    <col min="14082" max="14083" width="11.875" style="225" customWidth="1"/>
    <col min="14084" max="14084" width="10.875" style="225" customWidth="1"/>
    <col min="14085" max="14085" width="11.875" style="225" customWidth="1"/>
    <col min="14086" max="14333" width="8.875" style="225"/>
    <col min="14334" max="14334" width="6.25" style="225" customWidth="1"/>
    <col min="14335" max="14335" width="37.75" style="225" customWidth="1"/>
    <col min="14336" max="14336" width="11.875" style="225" customWidth="1"/>
    <col min="14337" max="14337" width="10.5" style="225" customWidth="1"/>
    <col min="14338" max="14339" width="11.875" style="225" customWidth="1"/>
    <col min="14340" max="14340" width="10.875" style="225" customWidth="1"/>
    <col min="14341" max="14341" width="11.875" style="225" customWidth="1"/>
    <col min="14342" max="14589" width="8.875" style="225"/>
    <col min="14590" max="14590" width="6.25" style="225" customWidth="1"/>
    <col min="14591" max="14591" width="37.75" style="225" customWidth="1"/>
    <col min="14592" max="14592" width="11.875" style="225" customWidth="1"/>
    <col min="14593" max="14593" width="10.5" style="225" customWidth="1"/>
    <col min="14594" max="14595" width="11.875" style="225" customWidth="1"/>
    <col min="14596" max="14596" width="10.875" style="225" customWidth="1"/>
    <col min="14597" max="14597" width="11.875" style="225" customWidth="1"/>
    <col min="14598" max="14845" width="8.875" style="225"/>
    <col min="14846" max="14846" width="6.25" style="225" customWidth="1"/>
    <col min="14847" max="14847" width="37.75" style="225" customWidth="1"/>
    <col min="14848" max="14848" width="11.875" style="225" customWidth="1"/>
    <col min="14849" max="14849" width="10.5" style="225" customWidth="1"/>
    <col min="14850" max="14851" width="11.875" style="225" customWidth="1"/>
    <col min="14852" max="14852" width="10.875" style="225" customWidth="1"/>
    <col min="14853" max="14853" width="11.875" style="225" customWidth="1"/>
    <col min="14854" max="15101" width="8.875" style="225"/>
    <col min="15102" max="15102" width="6.25" style="225" customWidth="1"/>
    <col min="15103" max="15103" width="37.75" style="225" customWidth="1"/>
    <col min="15104" max="15104" width="11.875" style="225" customWidth="1"/>
    <col min="15105" max="15105" width="10.5" style="225" customWidth="1"/>
    <col min="15106" max="15107" width="11.875" style="225" customWidth="1"/>
    <col min="15108" max="15108" width="10.875" style="225" customWidth="1"/>
    <col min="15109" max="15109" width="11.875" style="225" customWidth="1"/>
    <col min="15110" max="15357" width="8.875" style="225"/>
    <col min="15358" max="15358" width="6.25" style="225" customWidth="1"/>
    <col min="15359" max="15359" width="37.75" style="225" customWidth="1"/>
    <col min="15360" max="15360" width="11.875" style="225" customWidth="1"/>
    <col min="15361" max="15361" width="10.5" style="225" customWidth="1"/>
    <col min="15362" max="15363" width="11.875" style="225" customWidth="1"/>
    <col min="15364" max="15364" width="10.875" style="225" customWidth="1"/>
    <col min="15365" max="15365" width="11.875" style="225" customWidth="1"/>
    <col min="15366" max="15613" width="8.875" style="225"/>
    <col min="15614" max="15614" width="6.25" style="225" customWidth="1"/>
    <col min="15615" max="15615" width="37.75" style="225" customWidth="1"/>
    <col min="15616" max="15616" width="11.875" style="225" customWidth="1"/>
    <col min="15617" max="15617" width="10.5" style="225" customWidth="1"/>
    <col min="15618" max="15619" width="11.875" style="225" customWidth="1"/>
    <col min="15620" max="15620" width="10.875" style="225" customWidth="1"/>
    <col min="15621" max="15621" width="11.875" style="225" customWidth="1"/>
    <col min="15622" max="15869" width="8.875" style="225"/>
    <col min="15870" max="15870" width="6.25" style="225" customWidth="1"/>
    <col min="15871" max="15871" width="37.75" style="225" customWidth="1"/>
    <col min="15872" max="15872" width="11.875" style="225" customWidth="1"/>
    <col min="15873" max="15873" width="10.5" style="225" customWidth="1"/>
    <col min="15874" max="15875" width="11.875" style="225" customWidth="1"/>
    <col min="15876" max="15876" width="10.875" style="225" customWidth="1"/>
    <col min="15877" max="15877" width="11.875" style="225" customWidth="1"/>
    <col min="15878" max="16125" width="8.875" style="225"/>
    <col min="16126" max="16126" width="6.25" style="225" customWidth="1"/>
    <col min="16127" max="16127" width="37.75" style="225" customWidth="1"/>
    <col min="16128" max="16128" width="11.875" style="225" customWidth="1"/>
    <col min="16129" max="16129" width="10.5" style="225" customWidth="1"/>
    <col min="16130" max="16131" width="11.875" style="225" customWidth="1"/>
    <col min="16132" max="16132" width="10.875" style="225" customWidth="1"/>
    <col min="16133" max="16133" width="11.875" style="225" customWidth="1"/>
    <col min="16134" max="16384" width="8.875" style="225"/>
  </cols>
  <sheetData>
    <row r="1" spans="1:5" s="218" customFormat="1" ht="11.25" customHeight="1">
      <c r="A1" s="539"/>
      <c r="B1" s="539"/>
      <c r="C1" s="539"/>
      <c r="D1" s="539"/>
      <c r="E1" s="539"/>
    </row>
    <row r="2" spans="1:5" s="218" customFormat="1" ht="39" customHeight="1">
      <c r="A2" s="540" t="s">
        <v>1738</v>
      </c>
      <c r="B2" s="541"/>
      <c r="C2" s="541"/>
      <c r="D2" s="541"/>
      <c r="E2" s="541"/>
    </row>
    <row r="3" spans="1:5" s="218" customFormat="1" ht="34.5" customHeight="1" thickBot="1">
      <c r="A3" s="219"/>
      <c r="B3" s="220"/>
      <c r="C3" s="219"/>
      <c r="D3" s="219"/>
      <c r="E3" s="221" t="s">
        <v>558</v>
      </c>
    </row>
    <row r="4" spans="1:5" ht="52.5" customHeight="1" thickBot="1">
      <c r="A4" s="542" t="s">
        <v>1435</v>
      </c>
      <c r="B4" s="543"/>
      <c r="C4" s="222" t="s">
        <v>1436</v>
      </c>
      <c r="D4" s="223" t="s">
        <v>1437</v>
      </c>
      <c r="E4" s="224" t="s">
        <v>1438</v>
      </c>
    </row>
    <row r="5" spans="1:5" s="230" customFormat="1" ht="15.95" customHeight="1" thickBot="1">
      <c r="A5" s="226" t="s">
        <v>4</v>
      </c>
      <c r="B5" s="227" t="s">
        <v>1439</v>
      </c>
      <c r="C5" s="228">
        <f t="shared" ref="C5:E5" si="0">SUM(C6:C9)</f>
        <v>22318458</v>
      </c>
      <c r="D5" s="229">
        <f t="shared" si="0"/>
        <v>0</v>
      </c>
      <c r="E5" s="228">
        <f t="shared" si="0"/>
        <v>21774254</v>
      </c>
    </row>
    <row r="6" spans="1:5">
      <c r="A6" s="231" t="s">
        <v>14</v>
      </c>
      <c r="B6" s="232" t="s">
        <v>1440</v>
      </c>
      <c r="C6" s="233"/>
      <c r="D6" s="234"/>
      <c r="E6" s="233"/>
    </row>
    <row r="7" spans="1:5">
      <c r="A7" s="235" t="s">
        <v>26</v>
      </c>
      <c r="B7" s="236" t="s">
        <v>1441</v>
      </c>
      <c r="C7" s="237">
        <v>22318458</v>
      </c>
      <c r="D7" s="238">
        <v>0</v>
      </c>
      <c r="E7" s="237">
        <v>21774254</v>
      </c>
    </row>
    <row r="8" spans="1:5">
      <c r="A8" s="235" t="s">
        <v>134</v>
      </c>
      <c r="B8" s="236" t="s">
        <v>1442</v>
      </c>
      <c r="C8" s="237"/>
      <c r="D8" s="239"/>
      <c r="E8" s="237"/>
    </row>
    <row r="9" spans="1:5" ht="13.5" thickBot="1">
      <c r="A9" s="240" t="s">
        <v>40</v>
      </c>
      <c r="B9" s="241" t="s">
        <v>1443</v>
      </c>
      <c r="C9" s="242"/>
      <c r="D9" s="243"/>
      <c r="E9" s="242"/>
    </row>
    <row r="10" spans="1:5" ht="13.5" thickBot="1">
      <c r="A10" s="244" t="s">
        <v>62</v>
      </c>
      <c r="B10" s="245" t="s">
        <v>1444</v>
      </c>
      <c r="C10" s="246">
        <f t="shared" ref="C10:E10" si="1">SUM(C11:C12)</f>
        <v>0</v>
      </c>
      <c r="D10" s="246">
        <f t="shared" si="1"/>
        <v>0</v>
      </c>
      <c r="E10" s="246">
        <f t="shared" si="1"/>
        <v>0</v>
      </c>
    </row>
    <row r="11" spans="1:5">
      <c r="A11" s="247" t="s">
        <v>141</v>
      </c>
      <c r="B11" s="248" t="s">
        <v>1445</v>
      </c>
      <c r="C11" s="249"/>
      <c r="D11" s="250">
        <v>0</v>
      </c>
      <c r="E11" s="249">
        <v>0</v>
      </c>
    </row>
    <row r="12" spans="1:5" ht="13.5" thickBot="1">
      <c r="A12" s="240" t="s">
        <v>80</v>
      </c>
      <c r="B12" s="251" t="s">
        <v>1446</v>
      </c>
      <c r="C12" s="252"/>
      <c r="D12" s="253"/>
      <c r="E12" s="252">
        <v>0</v>
      </c>
    </row>
    <row r="13" spans="1:5" ht="13.5" thickBot="1">
      <c r="A13" s="244" t="s">
        <v>82</v>
      </c>
      <c r="B13" s="245" t="s">
        <v>1447</v>
      </c>
      <c r="C13" s="254">
        <v>17835911</v>
      </c>
      <c r="D13" s="255">
        <v>0</v>
      </c>
      <c r="E13" s="254">
        <v>23713681</v>
      </c>
    </row>
    <row r="14" spans="1:5" s="258" customFormat="1" ht="15.95" customHeight="1" thickBot="1">
      <c r="A14" s="226" t="s">
        <v>146</v>
      </c>
      <c r="B14" s="227" t="s">
        <v>1448</v>
      </c>
      <c r="C14" s="256">
        <f t="shared" ref="C14:E14" si="2">SUM(C15:C17)</f>
        <v>616981</v>
      </c>
      <c r="D14" s="257">
        <f t="shared" si="2"/>
        <v>0</v>
      </c>
      <c r="E14" s="256">
        <f t="shared" si="2"/>
        <v>1210035</v>
      </c>
    </row>
    <row r="15" spans="1:5">
      <c r="A15" s="235" t="s">
        <v>163</v>
      </c>
      <c r="B15" s="236" t="s">
        <v>1449</v>
      </c>
      <c r="C15" s="233">
        <v>388649</v>
      </c>
      <c r="D15" s="259">
        <v>0</v>
      </c>
      <c r="E15" s="233">
        <v>939603</v>
      </c>
    </row>
    <row r="16" spans="1:5">
      <c r="A16" s="235" t="s">
        <v>164</v>
      </c>
      <c r="B16" s="236" t="s">
        <v>1450</v>
      </c>
      <c r="C16" s="237"/>
      <c r="D16" s="239"/>
      <c r="E16" s="237"/>
    </row>
    <row r="17" spans="1:5" ht="13.5" thickBot="1">
      <c r="A17" s="240" t="s">
        <v>165</v>
      </c>
      <c r="B17" s="241" t="s">
        <v>1451</v>
      </c>
      <c r="C17" s="260">
        <v>228332</v>
      </c>
      <c r="D17" s="243">
        <v>0</v>
      </c>
      <c r="E17" s="260">
        <v>270432</v>
      </c>
    </row>
    <row r="18" spans="1:5" ht="13.5" thickBot="1">
      <c r="A18" s="261" t="s">
        <v>168</v>
      </c>
      <c r="B18" s="227" t="s">
        <v>1452</v>
      </c>
      <c r="C18" s="262">
        <v>1083428</v>
      </c>
      <c r="D18" s="263">
        <v>0</v>
      </c>
      <c r="E18" s="262">
        <v>1684439</v>
      </c>
    </row>
    <row r="19" spans="1:5" ht="13.5" thickBot="1">
      <c r="A19" s="244" t="s">
        <v>171</v>
      </c>
      <c r="B19" s="227" t="s">
        <v>1453</v>
      </c>
      <c r="C19" s="262">
        <v>10710</v>
      </c>
      <c r="D19" s="263">
        <v>0</v>
      </c>
      <c r="E19" s="262">
        <v>404273</v>
      </c>
    </row>
    <row r="20" spans="1:5" s="266" customFormat="1" ht="27" customHeight="1" thickBot="1">
      <c r="A20" s="226" t="s">
        <v>174</v>
      </c>
      <c r="B20" s="264" t="s">
        <v>1454</v>
      </c>
      <c r="C20" s="257">
        <f t="shared" ref="C20:E20" si="3">C19+C18+C14+C13+C5+C10</f>
        <v>41865488</v>
      </c>
      <c r="D20" s="265">
        <f t="shared" si="3"/>
        <v>0</v>
      </c>
      <c r="E20" s="257">
        <f t="shared" si="3"/>
        <v>48786682</v>
      </c>
    </row>
    <row r="21" spans="1:5" ht="53.25" customHeight="1" thickBot="1">
      <c r="A21" s="542" t="s">
        <v>1455</v>
      </c>
      <c r="B21" s="544"/>
      <c r="C21" s="222" t="s">
        <v>1436</v>
      </c>
      <c r="D21" s="223" t="s">
        <v>1437</v>
      </c>
      <c r="E21" s="224" t="s">
        <v>1438</v>
      </c>
    </row>
    <row r="22" spans="1:5" s="258" customFormat="1" ht="15.95" customHeight="1" thickBot="1">
      <c r="A22" s="267" t="s">
        <v>177</v>
      </c>
      <c r="B22" s="268" t="s">
        <v>1456</v>
      </c>
      <c r="C22" s="257">
        <f t="shared" ref="C22" si="4">SUM(C23:C28)</f>
        <v>28158997</v>
      </c>
      <c r="D22" s="265">
        <f t="shared" ref="D22:E22" si="5">SUM(D23:D28)</f>
        <v>0</v>
      </c>
      <c r="E22" s="257">
        <f t="shared" si="5"/>
        <v>32365269</v>
      </c>
    </row>
    <row r="23" spans="1:5">
      <c r="A23" s="269" t="s">
        <v>180</v>
      </c>
      <c r="B23" s="270" t="s">
        <v>1457</v>
      </c>
      <c r="C23" s="271">
        <v>105537855</v>
      </c>
      <c r="D23" s="259">
        <v>0</v>
      </c>
      <c r="E23" s="271">
        <v>105537855</v>
      </c>
    </row>
    <row r="24" spans="1:5">
      <c r="A24" s="269" t="s">
        <v>183</v>
      </c>
      <c r="B24" s="270" t="s">
        <v>1458</v>
      </c>
      <c r="C24" s="272"/>
      <c r="D24" s="239">
        <v>0</v>
      </c>
      <c r="E24" s="272">
        <v>0</v>
      </c>
    </row>
    <row r="25" spans="1:5">
      <c r="A25" s="269" t="s">
        <v>186</v>
      </c>
      <c r="B25" s="270" t="s">
        <v>1459</v>
      </c>
      <c r="C25" s="272">
        <v>6185883</v>
      </c>
      <c r="D25" s="239">
        <v>0</v>
      </c>
      <c r="E25" s="272">
        <v>6185883</v>
      </c>
    </row>
    <row r="26" spans="1:5">
      <c r="A26" s="269" t="s">
        <v>189</v>
      </c>
      <c r="B26" s="270" t="s">
        <v>1460</v>
      </c>
      <c r="C26" s="272">
        <v>-86689252</v>
      </c>
      <c r="D26" s="239">
        <v>0</v>
      </c>
      <c r="E26" s="272">
        <v>-83564741</v>
      </c>
    </row>
    <row r="27" spans="1:5">
      <c r="A27" s="269" t="s">
        <v>191</v>
      </c>
      <c r="B27" s="270" t="s">
        <v>1461</v>
      </c>
      <c r="C27" s="252">
        <v>0</v>
      </c>
      <c r="D27" s="243">
        <v>0</v>
      </c>
      <c r="E27" s="252">
        <v>0</v>
      </c>
    </row>
    <row r="28" spans="1:5" ht="13.5" thickBot="1">
      <c r="A28" s="269" t="s">
        <v>194</v>
      </c>
      <c r="B28" s="273" t="s">
        <v>1462</v>
      </c>
      <c r="C28" s="274">
        <v>3124511</v>
      </c>
      <c r="D28" s="275">
        <v>0</v>
      </c>
      <c r="E28" s="274">
        <v>4206272</v>
      </c>
    </row>
    <row r="29" spans="1:5" s="258" customFormat="1" ht="15.95" customHeight="1" thickBot="1">
      <c r="A29" s="267" t="s">
        <v>197</v>
      </c>
      <c r="B29" s="268" t="s">
        <v>1463</v>
      </c>
      <c r="C29" s="257">
        <f t="shared" ref="C29:E29" si="6">SUM(C30:C32)</f>
        <v>1745977</v>
      </c>
      <c r="D29" s="265">
        <f t="shared" si="6"/>
        <v>0</v>
      </c>
      <c r="E29" s="257">
        <f t="shared" si="6"/>
        <v>565049</v>
      </c>
    </row>
    <row r="30" spans="1:5">
      <c r="A30" s="269" t="s">
        <v>200</v>
      </c>
      <c r="B30" s="270" t="s">
        <v>1464</v>
      </c>
      <c r="C30" s="271">
        <v>792662</v>
      </c>
      <c r="D30" s="259">
        <v>0</v>
      </c>
      <c r="E30" s="271">
        <v>69409</v>
      </c>
    </row>
    <row r="31" spans="1:5">
      <c r="A31" s="269" t="s">
        <v>229</v>
      </c>
      <c r="B31" s="270" t="s">
        <v>1465</v>
      </c>
      <c r="C31" s="272">
        <v>0</v>
      </c>
      <c r="D31" s="239">
        <v>0</v>
      </c>
      <c r="E31" s="272">
        <v>0</v>
      </c>
    </row>
    <row r="32" spans="1:5" ht="13.5" thickBot="1">
      <c r="A32" s="269" t="s">
        <v>232</v>
      </c>
      <c r="B32" s="270" t="s">
        <v>1466</v>
      </c>
      <c r="C32" s="272">
        <v>953315</v>
      </c>
      <c r="D32" s="239">
        <v>0</v>
      </c>
      <c r="E32" s="272">
        <v>495640</v>
      </c>
    </row>
    <row r="33" spans="1:5" ht="13.5" thickBot="1">
      <c r="A33" s="276" t="s">
        <v>233</v>
      </c>
      <c r="B33" s="245" t="s">
        <v>1467</v>
      </c>
      <c r="C33" s="254"/>
      <c r="D33" s="263">
        <v>0</v>
      </c>
      <c r="E33" s="254"/>
    </row>
    <row r="34" spans="1:5" ht="13.5" thickBot="1">
      <c r="A34" s="276" t="s">
        <v>234</v>
      </c>
      <c r="B34" s="245" t="s">
        <v>1468</v>
      </c>
      <c r="C34" s="277">
        <v>11960514</v>
      </c>
      <c r="D34" s="278">
        <v>0</v>
      </c>
      <c r="E34" s="277">
        <v>15856364</v>
      </c>
    </row>
    <row r="35" spans="1:5" s="280" customFormat="1" ht="16.5" thickBot="1">
      <c r="A35" s="267">
        <v>30</v>
      </c>
      <c r="B35" s="279" t="s">
        <v>1469</v>
      </c>
      <c r="C35" s="257">
        <f>SUM(C34,C33,C29,C22)</f>
        <v>41865488</v>
      </c>
      <c r="D35" s="257">
        <f t="shared" ref="D35:E35" si="7">SUM(D34,D33,D29,D22)</f>
        <v>0</v>
      </c>
      <c r="E35" s="257">
        <f t="shared" si="7"/>
        <v>48786682</v>
      </c>
    </row>
    <row r="36" spans="1:5">
      <c r="D36" s="283"/>
    </row>
    <row r="37" spans="1:5">
      <c r="D37" s="283"/>
    </row>
    <row r="38" spans="1:5">
      <c r="D38" s="283"/>
    </row>
    <row r="39" spans="1:5">
      <c r="D39" s="283"/>
    </row>
    <row r="40" spans="1:5">
      <c r="D40" s="283"/>
    </row>
    <row r="41" spans="1:5">
      <c r="D41" s="283"/>
    </row>
    <row r="42" spans="1:5">
      <c r="D42" s="283"/>
    </row>
    <row r="43" spans="1:5">
      <c r="D43" s="283"/>
    </row>
    <row r="44" spans="1:5">
      <c r="D44" s="283"/>
    </row>
    <row r="45" spans="1:5">
      <c r="D45" s="283"/>
    </row>
    <row r="46" spans="1:5">
      <c r="D46" s="283"/>
    </row>
    <row r="47" spans="1:5">
      <c r="D47" s="283"/>
    </row>
    <row r="48" spans="1:5">
      <c r="D48" s="283"/>
    </row>
    <row r="49" spans="4:4">
      <c r="D49" s="283"/>
    </row>
    <row r="50" spans="4:4">
      <c r="D50" s="283"/>
    </row>
    <row r="51" spans="4:4">
      <c r="D51" s="283"/>
    </row>
  </sheetData>
  <mergeCells count="4">
    <mergeCell ref="A1:E1"/>
    <mergeCell ref="A2:E2"/>
    <mergeCell ref="A4:B4"/>
    <mergeCell ref="A21:B21"/>
  </mergeCells>
  <printOptions horizontalCentered="1"/>
  <pageMargins left="0.35433070866141736" right="0.43307086614173229" top="0.78740157480314965" bottom="0.78740157480314965" header="0.78740157480314965" footer="0.78740157480314965"/>
  <pageSetup paperSize="9" scale="90" orientation="portrait" r:id="rId1"/>
  <headerFooter alignWithMargins="0">
    <oddHeader xml:space="preserve">&amp;R&amp;"Times New Roman CE,Félkövér dőlt" 4.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8</vt:i4>
      </vt:variant>
    </vt:vector>
  </HeadingPairs>
  <TitlesOfParts>
    <vt:vector size="30" baseType="lpstr">
      <vt:lpstr>1.1.sz.mell.Pminfo</vt:lpstr>
      <vt:lpstr>2.sz.mellPminfo </vt:lpstr>
      <vt:lpstr>1.1.sz.mell.</vt:lpstr>
      <vt:lpstr>1.2.sz.mell.</vt:lpstr>
      <vt:lpstr>1.3.sz.mell.</vt:lpstr>
      <vt:lpstr>1.4.sz.mell.</vt:lpstr>
      <vt:lpstr>2.sz.mell  </vt:lpstr>
      <vt:lpstr>3</vt:lpstr>
      <vt:lpstr>4</vt:lpstr>
      <vt:lpstr>5</vt:lpstr>
      <vt:lpstr>6.</vt:lpstr>
      <vt:lpstr>7A</vt:lpstr>
      <vt:lpstr>7B</vt:lpstr>
      <vt:lpstr>7C</vt:lpstr>
      <vt:lpstr>8</vt:lpstr>
      <vt:lpstr>9</vt:lpstr>
      <vt:lpstr>10</vt:lpstr>
      <vt:lpstr>11</vt:lpstr>
      <vt:lpstr>01</vt:lpstr>
      <vt:lpstr>02</vt:lpstr>
      <vt:lpstr>03</vt:lpstr>
      <vt:lpstr>04</vt:lpstr>
      <vt:lpstr>'7C'!_ftn1</vt:lpstr>
      <vt:lpstr>'7C'!_ftnref1</vt:lpstr>
      <vt:lpstr>'1.1.sz.mell.'!Nyomtatási_terület</vt:lpstr>
      <vt:lpstr>'1.1.sz.mell.Pminfo'!Nyomtatási_terület</vt:lpstr>
      <vt:lpstr>'1.2.sz.mell.'!Nyomtatási_terület</vt:lpstr>
      <vt:lpstr>'1.3.sz.mell.'!Nyomtatási_terület</vt:lpstr>
      <vt:lpstr>'1.4.sz.mell.'!Nyomtatási_terület</vt:lpstr>
      <vt:lpstr>'2.sz.mellPminfo 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Palkó Roland</dc:creator>
  <cp:lastModifiedBy>Windows-felhasználó</cp:lastModifiedBy>
  <cp:lastPrinted>2018-05-13T12:49:50Z</cp:lastPrinted>
  <dcterms:created xsi:type="dcterms:W3CDTF">2014-02-07T17:22:54Z</dcterms:created>
  <dcterms:modified xsi:type="dcterms:W3CDTF">2018-05-24T08:28:34Z</dcterms:modified>
</cp:coreProperties>
</file>