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4" activeTab="14"/>
  </bookViews>
  <sheets>
    <sheet name="ÖSSZEFÜGGÉSEK" sheetId="1" r:id="rId1"/>
    <sheet name="Összesített" sheetId="2" r:id="rId2"/>
    <sheet name="Kötelező feladatok Önkormányzat" sheetId="3" r:id="rId3"/>
    <sheet name="Kötelező feladatok Óvoda" sheetId="4" r:id="rId4"/>
    <sheet name="Önkéntvállalt feladatok Önkormá" sheetId="5" r:id="rId5"/>
    <sheet name="Önkéntvállalt feladatok Óvoda" sheetId="6" r:id="rId6"/>
    <sheet name="Államigazgatási feladatok Önkor" sheetId="7" r:id="rId7"/>
    <sheet name="Államigazgatási feladatok Óvoda" sheetId="8" r:id="rId8"/>
    <sheet name="Mérleg 2.1.sz.mell összesen " sheetId="9" r:id="rId9"/>
    <sheet name="Mérleg 2.1.1. sz. mell. Önkormá" sheetId="10" r:id="rId10"/>
    <sheet name="Mérleg 2.1.2. sz.mell Óvoda" sheetId="11" r:id="rId11"/>
    <sheet name="Mérleg 2.2.sz.mell. összesen" sheetId="12" r:id="rId12"/>
    <sheet name="Mérleg 2.2.1.sz.mell. Önkormán " sheetId="13" r:id="rId13"/>
    <sheet name="Mérleg 2.2.2.sz.mell Óvoda" sheetId="14" r:id="rId14"/>
    <sheet name="Szociális ellátások 3. mell." sheetId="15" r:id="rId15"/>
    <sheet name="Maradványkimutatás" sheetId="16" r:id="rId16"/>
    <sheet name="Eredménykimutatás" sheetId="17" r:id="rId17"/>
    <sheet name="Pénzeszközváltozás" sheetId="18" r:id="rId18"/>
    <sheet name="Vagyonkimutatás eszközök" sheetId="19" r:id="rId19"/>
    <sheet name="Vagyonkimutatás források" sheetId="20" r:id="rId20"/>
    <sheet name="Többéves kihatás" sheetId="21" r:id="rId21"/>
    <sheet name="Közvetett támogatások" sheetId="22" r:id="rId22"/>
    <sheet name="adósság" sheetId="23" r:id="rId23"/>
    <sheet name="ELLENŐRZÉS-1.sz.2.a.sz.2.b.sz." sheetId="24" r:id="rId24"/>
  </sheets>
  <definedNames>
    <definedName name="_xlnm.Print_Area" localSheetId="7">'Államigazgatási feladatok Óvoda'!$A$1:$F$152</definedName>
    <definedName name="_xlnm.Print_Area" localSheetId="6">'Államigazgatási feladatok Önkor'!$A$1:$F$152</definedName>
    <definedName name="_xlnm.Print_Area" localSheetId="3">'Kötelező feladatok Óvoda'!$A$1:$F$152</definedName>
    <definedName name="_xlnm.Print_Area" localSheetId="2">'Kötelező feladatok Önkormányzat'!$A$1:$F$152</definedName>
    <definedName name="_xlnm.Print_Area" localSheetId="9">'Mérleg 2.1.1. sz. mell. Önkormá'!$A$1:$I$31</definedName>
    <definedName name="_xlnm.Print_Area" localSheetId="10">'Mérleg 2.1.2. sz.mell Óvoda'!$A$1:$I$31</definedName>
    <definedName name="_xlnm.Print_Area" localSheetId="8">'Mérleg 2.1.sz.mell összesen '!$A$1:$I$31</definedName>
    <definedName name="_xlnm.Print_Area" localSheetId="12">'Mérleg 2.2.1.sz.mell. Önkormán '!$A$1:$I$34</definedName>
    <definedName name="_xlnm.Print_Area" localSheetId="13">'Mérleg 2.2.2.sz.mell Óvoda'!$A$1:$I$34</definedName>
    <definedName name="_xlnm.Print_Area" localSheetId="11">'Mérleg 2.2.sz.mell. összesen'!$A$1:$I$34</definedName>
    <definedName name="_xlnm.Print_Area" localSheetId="5">'Önkéntvállalt feladatok Óvoda'!$A$1:$F$152</definedName>
    <definedName name="_xlnm.Print_Area" localSheetId="4">'Önkéntvállalt feladatok Önkormá'!$A$1:$F$152</definedName>
    <definedName name="_xlnm.Print_Area" localSheetId="1">'Összesített'!$A$1:$F$152</definedName>
    <definedName name="_xlnm.Print_Area" localSheetId="18">'Vagyonkimutatás eszközök'!$A$1:$D$66</definedName>
    <definedName name="_xlnm.Print_Area" localSheetId="19">'Vagyonkimutatás források'!$A$1:$D$27</definedName>
  </definedNames>
  <calcPr fullCalcOnLoad="1"/>
</workbook>
</file>

<file path=xl/comments2.xml><?xml version="1.0" encoding="utf-8"?>
<comments xmlns="http://schemas.openxmlformats.org/spreadsheetml/2006/main">
  <authors>
    <author>nelli</author>
  </authors>
  <commentLis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3.xml><?xml version="1.0" encoding="utf-8"?>
<comments xmlns="http://schemas.openxmlformats.org/spreadsheetml/2006/main">
  <authors>
    <author>nelli</author>
  </authors>
  <commentLis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4.xml><?xml version="1.0" encoding="utf-8"?>
<comments xmlns="http://schemas.openxmlformats.org/spreadsheetml/2006/main">
  <authors>
    <author>nelli</author>
  </authors>
  <commentList>
    <comment ref="C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D7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Üzemeltetésre: 3082 e
egyéb feladatokra: 4000 e
</t>
        </r>
      </text>
    </commen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
Összesen: 4290 e Ft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kistelepülések szoc.feladataira: 600 e Ft
hj pénzbeli szoc ellátás: 867 e 
igénylésre: 2823 e-558 e Ft
Összesen: 3732 e Ft</t>
        </r>
      </text>
    </comment>
    <comment ref="C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D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2985 e Ft
Közös Hivatal 2013. évi elszámolásból: 93 e Ft
Önhiki: 1000 e Ft</t>
        </r>
      </text>
    </comment>
    <comment ref="E1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Munkaügyi központtól: 2324 e Ft
Közös Hivatal 2013. évi elszámolásból: 93 e Ft
Leader pályázatból 350 e Ft
Gyermekvédelmi támogatás: 243 e Ft</t>
        </r>
      </text>
    </comment>
    <comment ref="C36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kifüggesztési díj
bérlei díj 160 e Ft</t>
        </r>
      </text>
    </comment>
    <comment ref="C38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osztalék: 66 e Ft</t>
        </r>
      </text>
    </comment>
  </commentList>
</comments>
</file>

<file path=xl/comments5.xml><?xml version="1.0" encoding="utf-8"?>
<comments xmlns="http://schemas.openxmlformats.org/spreadsheetml/2006/main">
  <authors>
    <author>nelli</author>
  </authors>
  <commentLis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Falugondnoki 2500 e Ft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600 e Ft
Falugondnoki 2500 e Ft
Egyes jöv pótló: 6268+2504 e Ft</t>
        </r>
      </text>
    </comment>
    <comment ref="E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312 e Ft
Falugondnoki 1300 e Ft
Egyes jöv pótló: 3450 e Ft (igénylések alapjánŰ)</t>
        </r>
      </text>
    </comment>
  </commentList>
</comments>
</file>

<file path=xl/comments6.xml><?xml version="1.0" encoding="utf-8"?>
<comments xmlns="http://schemas.openxmlformats.org/spreadsheetml/2006/main">
  <authors>
    <author>nelli</author>
  </authors>
  <commentList>
    <comment ref="C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Falugondnoki 2500 e Ft
</t>
        </r>
      </text>
    </comment>
    <comment ref="D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600 e Ft
Falugondnoki 2500 e Ft
Egyes jöv pótló: 6268+2504 e Ft</t>
        </r>
      </text>
    </comment>
    <comment ref="E9" authorId="0">
      <text>
        <r>
          <rPr>
            <b/>
            <sz val="9"/>
            <rFont val="Tahoma"/>
            <family val="2"/>
          </rPr>
          <t>nelli:</t>
        </r>
        <r>
          <rPr>
            <sz val="9"/>
            <rFont val="Tahoma"/>
            <family val="2"/>
          </rPr>
          <t xml:space="preserve">
Szoc.feladatokra:  312 e Ft
Falugondnoki 1300 e Ft
Egyes jöv pótló: 3450 e Ft (igénylések alapjánŰ)</t>
        </r>
      </text>
    </comment>
  </commentList>
</comments>
</file>

<file path=xl/sharedStrings.xml><?xml version="1.0" encoding="utf-8"?>
<sst xmlns="http://schemas.openxmlformats.org/spreadsheetml/2006/main" count="3074" uniqueCount="699">
  <si>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</si>
  <si>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</si>
  <si>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</si>
  <si>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</si>
  <si>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</si>
  <si>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</si>
  <si>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</si>
  <si>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</si>
  <si>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</si>
  <si>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</si>
  <si>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</si>
  <si>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</si>
  <si>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</si>
  <si>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</si>
  <si>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</si>
  <si>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</si>
  <si>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</si>
  <si>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</si>
  <si>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</si>
  <si>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</si>
  <si>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</si>
  <si>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</si>
  <si>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</si>
  <si>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</si>
  <si>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</si>
  <si>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</si>
  <si>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</si>
  <si>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</si>
  <si>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Kiadási jogcímek</t>
  </si>
  <si>
    <t>Személyi  juttatások</t>
  </si>
  <si>
    <t>Tartalékok</t>
  </si>
  <si>
    <t>Bevételek</t>
  </si>
  <si>
    <t>Kiadások</t>
  </si>
  <si>
    <t>Általános tartalék</t>
  </si>
  <si>
    <t>Céltartalék</t>
  </si>
  <si>
    <t>Megnevezés</t>
  </si>
  <si>
    <t>Személyi juttatások</t>
  </si>
  <si>
    <t>Sor-
szám</t>
  </si>
  <si>
    <t>3.1.</t>
  </si>
  <si>
    <t>4.1.</t>
  </si>
  <si>
    <t>4.2.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</si>
  <si>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</si>
  <si>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</si>
  <si>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</si>
  <si>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</si>
  <si>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</si>
  <si>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</si>
  <si>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</si>
  <si>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</si>
  <si>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</si>
  <si>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</si>
  <si>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</si>
  <si>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</si>
  <si>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</si>
  <si>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</si>
  <si>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</si>
  <si>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</si>
  <si>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</si>
  <si>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</si>
  <si>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</si>
  <si>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</si>
  <si>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</si>
  <si>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</si>
  <si>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</si>
  <si>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</si>
  <si>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</si>
  <si>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</si>
  <si>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</si>
  <si>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11.2.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</si>
  <si>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</si>
  <si>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</si>
  <si>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</si>
  <si>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</si>
  <si>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</si>
  <si>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</si>
  <si>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</si>
  <si>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</si>
  <si>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</si>
  <si>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</si>
  <si>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</si>
  <si>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</si>
  <si>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</si>
  <si>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</si>
  <si>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</si>
  <si>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</si>
  <si>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</si>
  <si>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</si>
  <si>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</si>
  <si>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</si>
  <si>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</si>
  <si>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</si>
  <si>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</si>
  <si>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</si>
  <si>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</si>
  <si>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</si>
  <si>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</si>
  <si>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</si>
  <si>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 xml:space="preserve">7. </t>
  </si>
  <si>
    <t>7.3.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</si>
  <si>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</si>
  <si>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</si>
  <si>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</si>
  <si>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</si>
  <si>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</si>
  <si>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</si>
  <si>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</si>
  <si>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</si>
  <si>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</si>
  <si>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</si>
  <si>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</si>
  <si>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</si>
  <si>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</si>
  <si>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</si>
  <si>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</si>
  <si>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</si>
  <si>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</si>
  <si>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</si>
  <si>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</si>
  <si>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</si>
  <si>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Gépjárműadó</t>
  </si>
  <si>
    <t xml:space="preserve">Eredeit </t>
  </si>
  <si>
    <t>előirányzat</t>
  </si>
  <si>
    <t>Rászorultságtól függő szociális ellátások</t>
  </si>
  <si>
    <t>Eredeti előirányzat</t>
  </si>
  <si>
    <t>Módosított előirányzat</t>
  </si>
  <si>
    <t>Teljesítés %</t>
  </si>
  <si>
    <t>5.9.</t>
  </si>
  <si>
    <t>B E V É T E L E K    Ö S S Z E S E N</t>
  </si>
  <si>
    <t>Ezer forintban</t>
  </si>
  <si>
    <t>Módosított</t>
  </si>
  <si>
    <t xml:space="preserve">Teljesítés %-a </t>
  </si>
  <si>
    <t>1. sz. táblázat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</si>
  <si>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</si>
  <si>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</si>
  <si>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</si>
  <si>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</si>
  <si>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</si>
  <si>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1.5.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</si>
  <si>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</si>
  <si>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</si>
  <si>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</si>
  <si>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</si>
  <si>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</si>
  <si>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</si>
  <si>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</si>
  <si>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</si>
  <si>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</si>
  <si>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</si>
  <si>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</si>
  <si>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</si>
  <si>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</si>
  <si>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</si>
  <si>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</si>
  <si>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</si>
  <si>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</si>
  <si>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</si>
  <si>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</si>
  <si>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</si>
  <si>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Helyi adók  (4.1.1.+4.1.2.)</t>
  </si>
  <si>
    <t>4.1.1.</t>
  </si>
  <si>
    <t>- Vagyoni típusú adók</t>
  </si>
  <si>
    <t>4.1.2.</t>
  </si>
  <si>
    <t>- Termékek és szolgáltatások adói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</si>
  <si>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</si>
  <si>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</si>
  <si>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</si>
  <si>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</si>
  <si>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</si>
  <si>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</si>
  <si>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</si>
  <si>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</si>
  <si>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</si>
  <si>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</si>
  <si>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</si>
  <si>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</si>
  <si>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5.8.</t>
  </si>
  <si>
    <t>Kamatbevételek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</si>
  <si>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</si>
  <si>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</si>
  <si>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</si>
  <si>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</si>
  <si>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</si>
  <si>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</si>
  <si>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</si>
  <si>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</si>
  <si>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</si>
  <si>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</si>
  <si>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</si>
  <si>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</si>
  <si>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</si>
  <si>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</si>
  <si>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</si>
  <si>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</si>
  <si>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</si>
  <si>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</si>
  <si>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</si>
  <si>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</si>
  <si>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</si>
  <si>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</si>
  <si>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</si>
  <si>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</si>
  <si>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</si>
  <si>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</si>
  <si>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</si>
  <si>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</si>
  <si>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</si>
  <si>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</si>
  <si>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</si>
  <si>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</si>
  <si>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</si>
  <si>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</si>
  <si>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</si>
  <si>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</si>
  <si>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</si>
  <si>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</si>
  <si>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</si>
  <si>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</si>
  <si>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</si>
  <si>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</si>
  <si>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</si>
  <si>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</si>
  <si>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</si>
  <si>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</si>
  <si>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</si>
  <si>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</si>
  <si>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</si>
  <si>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</si>
  <si>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</si>
  <si>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</si>
  <si>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</si>
  <si>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</si>
  <si>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</si>
  <si>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</si>
  <si>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</si>
  <si>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</si>
  <si>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</si>
  <si>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</si>
  <si>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</si>
  <si>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</si>
  <si>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</si>
  <si>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</si>
  <si>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</si>
  <si>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</si>
  <si>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</si>
  <si>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</si>
  <si>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</si>
  <si>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</si>
  <si>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</si>
  <si>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</si>
  <si>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</si>
  <si>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</si>
  <si>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</si>
  <si>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</si>
  <si>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</si>
  <si>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</si>
  <si>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</si>
  <si>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</si>
  <si>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</si>
  <si>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</si>
  <si>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</si>
  <si>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</si>
  <si>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</si>
  <si>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</si>
  <si>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</si>
  <si>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</si>
  <si>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</si>
  <si>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</si>
  <si>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</si>
  <si>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</si>
  <si>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</si>
  <si>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</si>
  <si>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</si>
  <si>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</si>
  <si>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</si>
  <si>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</si>
  <si>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</si>
  <si>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</si>
  <si>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</si>
  <si>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</si>
  <si>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</si>
  <si>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</si>
  <si>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</si>
  <si>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</si>
  <si>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</si>
  <si>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</si>
  <si>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</si>
  <si>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</si>
  <si>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</si>
  <si>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</si>
  <si>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</si>
  <si>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</si>
  <si>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</si>
  <si>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</si>
  <si>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</si>
  <si>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</si>
  <si>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</si>
  <si>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</si>
  <si>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</si>
  <si>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</si>
  <si>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Juttatások mindösszesen:</t>
  </si>
  <si>
    <t>B E V É T E L E K   K Ö T E L E Z Ő    F E L A D A T O K R A</t>
  </si>
  <si>
    <t>K I A D Á S O K   K Ö T E L E Z Ő    F E L A D A T O K R A</t>
  </si>
  <si>
    <t>K I A D Á S O K    Ö S S Z E S E N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</si>
  <si>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</si>
  <si>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</si>
  <si>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</si>
  <si>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</si>
  <si>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Működési célú átvett pénzeszközök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</si>
  <si>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</si>
  <si>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</si>
  <si>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</si>
  <si>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</si>
  <si>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</si>
  <si>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</si>
  <si>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</si>
  <si>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</si>
  <si>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</si>
  <si>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</si>
  <si>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</si>
  <si>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</si>
  <si>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</si>
  <si>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</si>
  <si>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</si>
  <si>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</si>
  <si>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</si>
  <si>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</si>
  <si>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</si>
  <si>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</si>
  <si>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</si>
  <si>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</si>
  <si>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</si>
  <si>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</si>
  <si>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</si>
  <si>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</si>
  <si>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</si>
  <si>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</si>
  <si>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</si>
  <si>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</si>
  <si>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</si>
  <si>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</si>
  <si>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</si>
  <si>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</si>
  <si>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</si>
  <si>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</si>
  <si>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</si>
  <si>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</si>
  <si>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</si>
  <si>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</si>
  <si>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</si>
  <si>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</si>
  <si>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</si>
  <si>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</si>
  <si>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</si>
  <si>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</si>
  <si>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</si>
  <si>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 I A D Á S O K   Á L L A M I G A Z G A T Á S I   F E L A D A T O K R A</t>
  </si>
  <si>
    <t>B E V É T E L E K   Á L L A M I G A Z G A T Á S I    F E L A D A T O K R A</t>
  </si>
  <si>
    <t>K I A D Á S O K   Ö N K É N T V Á L L A L T    F E L A D A T O K R A</t>
  </si>
  <si>
    <t>B E V É T E L E K   Ö N K É N T V Á L L A L T    F E L A D A T O K R A</t>
  </si>
  <si>
    <t>Köztemetés</t>
  </si>
  <si>
    <t xml:space="preserve">Teljesítés </t>
  </si>
  <si>
    <t>1. számú táblázat</t>
  </si>
  <si>
    <t>Teljesítés</t>
  </si>
  <si>
    <t>3. számú táblázat</t>
  </si>
  <si>
    <t>2. számú táblázat</t>
  </si>
  <si>
    <t>Sorszám</t>
  </si>
  <si>
    <t>Önkormányzat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</si>
  <si>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</si>
  <si>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</si>
  <si>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</si>
  <si>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</si>
  <si>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</si>
  <si>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</si>
  <si>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</si>
  <si>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</si>
  <si>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</si>
  <si>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</si>
  <si>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</si>
  <si>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</si>
  <si>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</si>
  <si>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</si>
  <si>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</si>
  <si>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</si>
  <si>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</si>
  <si>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</si>
  <si>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</si>
  <si>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</si>
  <si>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</si>
  <si>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</si>
  <si>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</si>
  <si>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</si>
  <si>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</si>
  <si>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</si>
  <si>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</si>
  <si>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</si>
  <si>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</si>
  <si>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</si>
  <si>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</si>
  <si>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</si>
  <si>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</si>
  <si>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</si>
  <si>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</si>
  <si>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</si>
  <si>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</si>
  <si>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</si>
  <si>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Összesen: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</si>
  <si>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</si>
  <si>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</si>
  <si>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</si>
  <si>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</si>
  <si>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</si>
  <si>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</si>
  <si>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</si>
  <si>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</si>
  <si>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</si>
  <si>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</si>
  <si>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</si>
  <si>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</si>
  <si>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</si>
  <si>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</si>
  <si>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</si>
  <si>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</si>
  <si>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</si>
  <si>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</si>
  <si>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</si>
  <si>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</si>
  <si>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</si>
  <si>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</si>
  <si>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</si>
  <si>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</si>
  <si>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</si>
  <si>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</si>
  <si>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</si>
  <si>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</si>
  <si>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</si>
  <si>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</si>
  <si>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</si>
  <si>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</si>
  <si>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</si>
  <si>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</si>
  <si>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</si>
  <si>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</si>
  <si>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</si>
  <si>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</si>
  <si>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</si>
  <si>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</si>
  <si>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PÉNZESZKÖZÖK VÁLTOZÁSÁNAK LEVEZETÉSE</t>
  </si>
  <si>
    <t>Sor-szám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</si>
  <si>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</si>
  <si>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</si>
  <si>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</si>
  <si>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</si>
  <si>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ESZKÖZÖK</t>
  </si>
  <si>
    <t>Előző évi</t>
  </si>
  <si>
    <t>Tárgyévi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</si>
  <si>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</si>
  <si>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</si>
  <si>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</si>
  <si>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</si>
  <si>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</si>
  <si>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</si>
  <si>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</si>
  <si>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</si>
  <si>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</si>
  <si>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</si>
  <si>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</si>
  <si>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</si>
  <si>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</si>
  <si>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</si>
  <si>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</si>
  <si>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</si>
  <si>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</si>
  <si>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</si>
  <si>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</si>
  <si>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</si>
  <si>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</si>
  <si>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</si>
  <si>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</si>
  <si>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</si>
  <si>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</si>
  <si>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</si>
  <si>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</si>
  <si>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</si>
  <si>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</si>
  <si>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</si>
  <si>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</si>
  <si>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</si>
  <si>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</si>
  <si>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</si>
  <si>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</si>
  <si>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</si>
  <si>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</si>
  <si>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</si>
  <si>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</si>
  <si>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</si>
  <si>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</si>
  <si>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</si>
  <si>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</si>
  <si>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</si>
  <si>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</si>
  <si>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</si>
  <si>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</si>
  <si>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</si>
  <si>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</si>
  <si>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</si>
  <si>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</si>
  <si>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</si>
  <si>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</si>
  <si>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</si>
  <si>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</si>
  <si>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</si>
  <si>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</si>
  <si>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</si>
  <si>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</si>
  <si>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</si>
  <si>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</si>
  <si>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</si>
  <si>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</si>
  <si>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</si>
  <si>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</si>
  <si>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</si>
  <si>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</si>
  <si>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</si>
  <si>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</si>
  <si>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</si>
  <si>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</si>
  <si>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</si>
  <si>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</si>
  <si>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</si>
  <si>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</si>
  <si>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</si>
  <si>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</si>
  <si>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</si>
  <si>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</si>
  <si>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</si>
  <si>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</si>
  <si>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</si>
  <si>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</si>
  <si>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</si>
  <si>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</si>
  <si>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</si>
  <si>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</si>
  <si>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</si>
  <si>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</si>
  <si>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</si>
  <si>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</si>
  <si>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</si>
  <si>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</si>
  <si>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</si>
  <si>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</si>
  <si>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</si>
  <si>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</si>
  <si>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</si>
  <si>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</si>
  <si>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</si>
  <si>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</si>
  <si>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</si>
  <si>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</si>
  <si>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</si>
  <si>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</si>
  <si>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</si>
  <si>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</si>
  <si>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</si>
  <si>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</si>
  <si>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</si>
  <si>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</si>
  <si>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</si>
  <si>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</si>
  <si>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</si>
  <si>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</si>
  <si>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</si>
  <si>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</si>
  <si>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</si>
  <si>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</si>
  <si>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EGYÉB SAJÁTOS FORRÁSOLDALI ELSZÁMOLÁSOK</t>
  </si>
  <si>
    <t>J) KINCSTÁRI SZÁMLAVEZETÉSSEL KAPCSOLATOS ELSZÁMOLÁSOK</t>
  </si>
  <si>
    <t>K) PASSZÍV IDŐBELI ELHATÁROLÁSOK</t>
  </si>
  <si>
    <t>FORRÁSOK ÖSSZESEN  (07+11+12+13)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</si>
  <si>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</si>
  <si>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</si>
  <si>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</si>
  <si>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</si>
  <si>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</si>
  <si>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2017.</t>
  </si>
  <si>
    <t>10=(6+…+9)</t>
  </si>
  <si>
    <t>Működési célú
hiteltörlesztés (tőke+kamat)</t>
  </si>
  <si>
    <t>............................</t>
  </si>
  <si>
    <t>Felhalmozási célú
hiteltörlesztés (tőke+kamat)</t>
  </si>
  <si>
    <t>Útépítések hitele</t>
  </si>
  <si>
    <t>Beruházás feladatonként</t>
  </si>
  <si>
    <t>Felújítás célonként</t>
  </si>
  <si>
    <t>Egyéb</t>
  </si>
  <si>
    <t>Kötvény</t>
  </si>
  <si>
    <t>Összesen (1+4+7+9+11)</t>
  </si>
  <si>
    <t>Az önkormányzat által adott közvetett támogatások
(kedvezmények)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</si>
  <si>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</si>
  <si>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</si>
  <si>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</si>
  <si>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</si>
  <si>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</si>
  <si>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</si>
  <si>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</si>
  <si>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</si>
  <si>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</si>
  <si>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</si>
  <si>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</si>
  <si>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</si>
  <si>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</si>
  <si>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</si>
  <si>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</si>
  <si>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</si>
  <si>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</si>
  <si>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Talajterherhelési díj</t>
  </si>
  <si>
    <t>Pótlék</t>
  </si>
  <si>
    <t>Adósság állomány alakulása lejárat, eszközök, bel- és külföldi hitelezők szerinti bontásban 
2014. december 31-én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</si>
  <si>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</si>
  <si>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</si>
  <si>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</si>
  <si>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</si>
  <si>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</si>
  <si>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</si>
  <si>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</si>
  <si>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</si>
  <si>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</si>
  <si>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</si>
  <si>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</si>
  <si>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</si>
  <si>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</si>
  <si>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</si>
  <si>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</si>
  <si>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</si>
  <si>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</si>
  <si>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</si>
  <si>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</si>
  <si>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</si>
  <si>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</si>
  <si>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</si>
  <si>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</si>
  <si>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</si>
  <si>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Óvoda</t>
  </si>
  <si>
    <t>Önkormányzati szinten</t>
  </si>
  <si>
    <t>Központi irányító szervi támogatás</t>
  </si>
  <si>
    <t>I. Működési célú bevételek és kiadások mérlege
(Mórágyi Óvoda és Egyéges Óvoda-Bölcsöde)</t>
  </si>
  <si>
    <t>5.-ből EU-s támogatás</t>
  </si>
  <si>
    <t>Működési bevételek</t>
  </si>
  <si>
    <t xml:space="preserve">   Egyéb belső finanszírozási bevételek (intézmény finanszírozás)</t>
  </si>
  <si>
    <t>II. Felhalmozási célú bevételek és kiadások mérlege
(Mórágyi Óvoda és Egységes Óvoda-Bölcsöde)</t>
  </si>
  <si>
    <t>Központi, irányító szervi támogatások folyósítása</t>
  </si>
  <si>
    <t>I. Működési célú bevételek és kiadások mérlege
(Önkormányzati)</t>
  </si>
  <si>
    <t>II. Felhalmozási célú bevételek és kiadások mérlege
(Önkormányzati)</t>
  </si>
  <si>
    <t>Központi, irányító szervi támogatások folyosítása</t>
  </si>
  <si>
    <t>FINANSZÍROZÁSI BEVÉTELEK ÖSSZESEN: (10. -13.2 … +15.)</t>
  </si>
  <si>
    <t>Központi irányító szervi támogatás folyósítása</t>
  </si>
  <si>
    <t>FINANSZÍROZÁSI KIADÁSOK ÖSSZESEN: (5.-7.2…+8.)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</si>
  <si>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</si>
  <si>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</si>
  <si>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4"/>
        <rFont val="Times New Roman CE"/>
        <family val="0"/>
      </rPr>
      <t>(1.1+…+1.5.)</t>
    </r>
  </si>
  <si>
    <r>
      <t xml:space="preserve">   Felhalmozási költségvetés kiadásai </t>
    </r>
    <r>
      <rPr>
        <sz val="14"/>
        <rFont val="Times New Roman CE"/>
        <family val="0"/>
      </rPr>
      <t>(2.1.+2.3.+2.5.)</t>
    </r>
  </si>
  <si>
    <t>Felhalmozási célú finanszírozási kiadások összesen (13.+...+24.)</t>
  </si>
  <si>
    <t>Egyéb működési bevétel</t>
  </si>
  <si>
    <t>BEVÉTEL ÖSSZESEN (13.+22.-18)</t>
  </si>
  <si>
    <t xml:space="preserve">KIADÁSOK ÖSSZESEN </t>
  </si>
  <si>
    <t>Karácsonyi támogatás</t>
  </si>
  <si>
    <t>Rendkívüli gyermekvédelmi támogatás</t>
  </si>
  <si>
    <t xml:space="preserve">Rendszeres gyermekvédelmi juttatás </t>
  </si>
  <si>
    <t>Működési célú költségvetési támogatások és kiegészítő támogatások</t>
  </si>
  <si>
    <t>Elszámolásból származó bevételek</t>
  </si>
  <si>
    <t>Államháztartáson belüli megelőlegezések folyosítása</t>
  </si>
  <si>
    <t>2018.</t>
  </si>
  <si>
    <t>VAGYONKIMUTATÁS Összevont
a könyvviteli mérlegben értékkel szereplő forrásokról</t>
  </si>
  <si>
    <t>VAGYONKIMUTATÁS Összevont
a könyvviteli mérlegben értékkel szereplő eszközökről
2015.</t>
  </si>
  <si>
    <t>Kedvezmény nélkül elért bevétel</t>
  </si>
  <si>
    <t>Szociális tűzifa</t>
  </si>
  <si>
    <t>Települési támogatás</t>
  </si>
  <si>
    <t>Forintban</t>
  </si>
  <si>
    <t xml:space="preserve">Forintban </t>
  </si>
  <si>
    <t>Forintban !</t>
  </si>
  <si>
    <t>Lakhatási támogatás</t>
  </si>
  <si>
    <t>Beiskolázási támogatás</t>
  </si>
  <si>
    <t>Temetési segély</t>
  </si>
  <si>
    <t>Gyógyszer támogatás</t>
  </si>
  <si>
    <t>Természetbeni támogatás</t>
  </si>
  <si>
    <t>08        Felhalmozási célú támogatások eredményszemléletű bevétele</t>
  </si>
  <si>
    <t>09        Különféle egyéb eredményszemléletű bevételek</t>
  </si>
  <si>
    <t>Adatok  forintban</t>
  </si>
  <si>
    <t xml:space="preserve">Önkormányzat  </t>
  </si>
  <si>
    <t xml:space="preserve">Óvoda  </t>
  </si>
  <si>
    <t xml:space="preserve">Összesen  </t>
  </si>
  <si>
    <t>2016.
évi
teljesítés</t>
  </si>
  <si>
    <t>2019.</t>
  </si>
  <si>
    <t>2020. 
után</t>
  </si>
  <si>
    <t>2017. évi</t>
  </si>
  <si>
    <t xml:space="preserve">2017. évi </t>
  </si>
  <si>
    <t xml:space="preserve"> -Értékesítési és forgalmi adók</t>
  </si>
  <si>
    <t xml:space="preserve">   Értékesítési és forgalmi adók</t>
  </si>
  <si>
    <r>
      <t>Pénzkészlet 2017. január 1-jén
e</t>
    </r>
    <r>
      <rPr>
        <i/>
        <sz val="10"/>
        <rFont val="Times New Roman CE"/>
        <family val="0"/>
      </rPr>
      <t>bből:</t>
    </r>
  </si>
  <si>
    <r>
      <t>Záró pénzkészlet 2017. december 31-én
e</t>
    </r>
    <r>
      <rPr>
        <i/>
        <sz val="10"/>
        <rFont val="Times New Roman CE"/>
        <family val="0"/>
      </rPr>
      <t>bből:</t>
    </r>
  </si>
  <si>
    <t>2017. év</t>
  </si>
  <si>
    <t>Újszülött támogatás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</si>
</sst>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#,##0.0"/>
    <numFmt numFmtId="177" formatCode="00"/>
    <numFmt numFmtId="178" formatCode="_-* #,##0.0\ _F_t_-;\-* #,##0.0\ _F_t_-;_-* &quot;-&quot;??\ _F_t_-;_-@_-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#__"/>
    <numFmt numFmtId="193" formatCode="#,###__;\-#,###__"/>
    <numFmt numFmtId="194" formatCode="#,###\ _F_t;\-#,###\ _F_t"/>
  </numFmts>
  <fonts count="95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0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color indexed="10"/>
      <name val="Times New Roman CE"/>
      <family val="0"/>
    </font>
    <font>
      <sz val="10"/>
      <name val="MS Sans Serif"/>
      <family val="2"/>
    </font>
    <font>
      <i/>
      <sz val="10"/>
      <name val="Times New Roman"/>
      <family val="1"/>
    </font>
    <font>
      <b/>
      <sz val="10"/>
      <name val="MS Sans Serif"/>
      <family val="2"/>
    </font>
    <font>
      <sz val="10"/>
      <name val="Arial CE"/>
      <family val="0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0"/>
    </font>
    <font>
      <sz val="10"/>
      <name val="Wingdings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11"/>
      <name val="Times New Roman CE"/>
      <family val="1"/>
    </font>
    <font>
      <b/>
      <sz val="11"/>
      <name val="Calibri"/>
      <family val="2"/>
    </font>
    <font>
      <b/>
      <sz val="8"/>
      <name val="Arial"/>
      <family val="2"/>
    </font>
    <font>
      <sz val="11"/>
      <name val="Times New Roman CE"/>
      <family val="0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781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9" fillId="0" borderId="11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5" fillId="0" borderId="0" xfId="61" applyFill="1">
      <alignment/>
      <protection/>
    </xf>
    <xf numFmtId="0" fontId="10" fillId="0" borderId="0" xfId="61" applyFont="1" applyFill="1">
      <alignment/>
      <protection/>
    </xf>
    <xf numFmtId="172" fontId="9" fillId="0" borderId="12" xfId="61" applyNumberFormat="1" applyFont="1" applyFill="1" applyBorder="1" applyAlignment="1" applyProtection="1">
      <alignment horizontal="right" vertical="center" wrapText="1"/>
      <protection/>
    </xf>
    <xf numFmtId="0" fontId="11" fillId="0" borderId="0" xfId="61" applyFont="1" applyFill="1">
      <alignment/>
      <protection/>
    </xf>
    <xf numFmtId="172" fontId="0" fillId="0" borderId="0" xfId="0" applyNumberFormat="1" applyFill="1" applyAlignment="1">
      <alignment vertical="center" wrapText="1"/>
    </xf>
    <xf numFmtId="172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172" fontId="9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indent="1"/>
    </xf>
    <xf numFmtId="0" fontId="11" fillId="0" borderId="0" xfId="0" applyFont="1" applyAlignment="1">
      <alignment horizontal="center"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Alignment="1">
      <alignment horizontal="right" indent="1"/>
    </xf>
    <xf numFmtId="0" fontId="16" fillId="0" borderId="0" xfId="0" applyFont="1" applyFill="1" applyAlignment="1">
      <alignment horizontal="right" indent="1"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Continuous" vertical="center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1" fillId="0" borderId="13" xfId="0" applyFont="1" applyBorder="1" applyAlignment="1">
      <alignment/>
    </xf>
    <xf numFmtId="0" fontId="4" fillId="0" borderId="15" xfId="61" applyFont="1" applyFill="1" applyBorder="1" applyAlignment="1" applyProtection="1">
      <alignment horizontal="center" vertical="center" wrapText="1"/>
      <protection/>
    </xf>
    <xf numFmtId="0" fontId="9" fillId="0" borderId="15" xfId="61" applyFont="1" applyFill="1" applyBorder="1" applyAlignment="1" applyProtection="1">
      <alignment horizontal="center" vertical="center" wrapText="1"/>
      <protection/>
    </xf>
    <xf numFmtId="0" fontId="4" fillId="0" borderId="12" xfId="61" applyFont="1" applyFill="1" applyBorder="1" applyAlignment="1" applyProtection="1">
      <alignment horizontal="center" vertical="center" wrapText="1"/>
      <protection/>
    </xf>
    <xf numFmtId="1" fontId="22" fillId="0" borderId="16" xfId="0" applyNumberFormat="1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/>
    </xf>
    <xf numFmtId="0" fontId="4" fillId="0" borderId="19" xfId="61" applyFont="1" applyFill="1" applyBorder="1" applyAlignment="1" applyProtection="1">
      <alignment horizontal="center" vertical="center" wrapText="1"/>
      <protection/>
    </xf>
    <xf numFmtId="0" fontId="9" fillId="0" borderId="20" xfId="61" applyFont="1" applyFill="1" applyBorder="1" applyAlignment="1" applyProtection="1">
      <alignment horizontal="center" vertical="center" wrapText="1"/>
      <protection/>
    </xf>
    <xf numFmtId="0" fontId="9" fillId="0" borderId="17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vertical="center" wrapText="1"/>
      <protection/>
    </xf>
    <xf numFmtId="0" fontId="5" fillId="0" borderId="0" xfId="61" applyFont="1" applyFill="1" applyProtection="1">
      <alignment/>
      <protection/>
    </xf>
    <xf numFmtId="172" fontId="3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9" fillId="0" borderId="12" xfId="61" applyFont="1" applyFill="1" applyBorder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right" vertical="center" indent="1"/>
      <protection/>
    </xf>
    <xf numFmtId="0" fontId="9" fillId="0" borderId="21" xfId="61" applyFont="1" applyFill="1" applyBorder="1" applyAlignment="1" applyProtection="1">
      <alignment horizontal="center" vertical="center" wrapText="1"/>
      <protection/>
    </xf>
    <xf numFmtId="172" fontId="9" fillId="0" borderId="15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5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2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3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0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0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5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61" applyFont="1" applyFill="1" applyBorder="1">
      <alignment/>
      <protection/>
    </xf>
    <xf numFmtId="0" fontId="9" fillId="0" borderId="27" xfId="61" applyFont="1" applyFill="1" applyBorder="1" applyAlignment="1" applyProtection="1">
      <alignment horizontal="center" vertical="center" wrapText="1"/>
      <protection/>
    </xf>
    <xf numFmtId="172" fontId="9" fillId="0" borderId="28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28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29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9" fillId="0" borderId="16" xfId="61" applyNumberFormat="1" applyFont="1" applyFill="1" applyBorder="1" applyAlignment="1" applyProtection="1">
      <alignment horizontal="right" vertical="center" wrapText="1"/>
      <protection/>
    </xf>
    <xf numFmtId="172" fontId="10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16" xfId="61" applyNumberFormat="1" applyFont="1" applyFill="1" applyBorder="1" applyAlignment="1" applyProtection="1">
      <alignment horizontal="right" vertical="center" wrapText="1"/>
      <protection/>
    </xf>
    <xf numFmtId="172" fontId="9" fillId="0" borderId="16" xfId="61" applyNumberFormat="1" applyFont="1" applyFill="1" applyBorder="1" applyAlignment="1" applyProtection="1">
      <alignment horizontal="right" vertical="center" wrapText="1"/>
      <protection/>
    </xf>
    <xf numFmtId="0" fontId="5" fillId="0" borderId="16" xfId="61" applyFill="1" applyBorder="1">
      <alignment/>
      <protection/>
    </xf>
    <xf numFmtId="172" fontId="9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33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33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32" xfId="61" applyNumberFormat="1" applyFont="1" applyFill="1" applyBorder="1" applyAlignment="1" applyProtection="1">
      <alignment horizontal="right" vertical="center" wrapText="1"/>
      <protection/>
    </xf>
    <xf numFmtId="172" fontId="10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10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12" fillId="0" borderId="33" xfId="61" applyNumberFormat="1" applyFont="1" applyFill="1" applyBorder="1" applyAlignment="1" applyProtection="1">
      <alignment horizontal="right" vertical="center" wrapText="1"/>
      <protection/>
    </xf>
    <xf numFmtId="172" fontId="9" fillId="0" borderId="12" xfId="61" applyNumberFormat="1" applyFont="1" applyFill="1" applyBorder="1" applyAlignment="1" applyProtection="1">
      <alignment horizontal="right" vertical="center" wrapText="1"/>
      <protection/>
    </xf>
    <xf numFmtId="172" fontId="13" fillId="0" borderId="33" xfId="61" applyNumberFormat="1" applyFont="1" applyFill="1" applyBorder="1" applyAlignment="1" applyProtection="1">
      <alignment horizontal="right" vertical="center" wrapText="1"/>
      <protection/>
    </xf>
    <xf numFmtId="172" fontId="13" fillId="0" borderId="32" xfId="61" applyNumberFormat="1" applyFont="1" applyFill="1" applyBorder="1" applyAlignment="1" applyProtection="1">
      <alignment horizontal="right" vertical="center" wrapText="1"/>
      <protection/>
    </xf>
    <xf numFmtId="172" fontId="9" fillId="0" borderId="32" xfId="61" applyNumberFormat="1" applyFont="1" applyFill="1" applyBorder="1" applyAlignment="1" applyProtection="1">
      <alignment horizontal="right" vertical="center" wrapText="1"/>
      <protection/>
    </xf>
    <xf numFmtId="0" fontId="5" fillId="0" borderId="33" xfId="61" applyFill="1" applyBorder="1">
      <alignment/>
      <protection/>
    </xf>
    <xf numFmtId="0" fontId="5" fillId="0" borderId="32" xfId="61" applyFill="1" applyBorder="1">
      <alignment/>
      <protection/>
    </xf>
    <xf numFmtId="0" fontId="5" fillId="0" borderId="12" xfId="61" applyFill="1" applyBorder="1">
      <alignment/>
      <protection/>
    </xf>
    <xf numFmtId="1" fontId="9" fillId="0" borderId="12" xfId="61" applyNumberFormat="1" applyFont="1" applyFill="1" applyBorder="1" applyAlignment="1" applyProtection="1">
      <alignment horizontal="right" vertical="center" wrapText="1"/>
      <protection/>
    </xf>
    <xf numFmtId="172" fontId="9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9" fillId="0" borderId="21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5" xfId="0" applyNumberFormat="1" applyFont="1" applyBorder="1" applyAlignment="1" applyProtection="1">
      <alignment horizontal="right" vertical="center" wrapText="1" indent="1"/>
      <protection/>
    </xf>
    <xf numFmtId="172" fontId="30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28" xfId="61" applyFont="1" applyFill="1" applyBorder="1" applyAlignment="1" applyProtection="1">
      <alignment horizontal="center" vertical="center" wrapText="1"/>
      <protection/>
    </xf>
    <xf numFmtId="172" fontId="9" fillId="0" borderId="27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8" xfId="0" applyNumberFormat="1" applyFont="1" applyBorder="1" applyAlignment="1" applyProtection="1">
      <alignment horizontal="right" vertical="center" wrapText="1" indent="1"/>
      <protection/>
    </xf>
    <xf numFmtId="172" fontId="30" fillId="0" borderId="28" xfId="0" applyNumberFormat="1" applyFont="1" applyBorder="1" applyAlignment="1" applyProtection="1" quotePrefix="1">
      <alignment horizontal="right" vertical="center" wrapText="1" indent="1"/>
      <protection/>
    </xf>
    <xf numFmtId="172" fontId="9" fillId="0" borderId="17" xfId="61" applyNumberFormat="1" applyFont="1" applyFill="1" applyBorder="1" applyAlignment="1" applyProtection="1">
      <alignment horizontal="right" vertical="center" wrapText="1" indent="1"/>
      <protection/>
    </xf>
    <xf numFmtId="172" fontId="10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10" xfId="0" applyNumberFormat="1" applyFont="1" applyBorder="1" applyAlignment="1" applyProtection="1">
      <alignment horizontal="right" vertical="center" wrapText="1" indent="1"/>
      <protection/>
    </xf>
    <xf numFmtId="172" fontId="30" fillId="0" borderId="10" xfId="0" applyNumberFormat="1" applyFont="1" applyBorder="1" applyAlignment="1" applyProtection="1" quotePrefix="1">
      <alignment horizontal="right" vertical="center" wrapText="1" indent="1"/>
      <protection/>
    </xf>
    <xf numFmtId="1" fontId="10" fillId="0" borderId="12" xfId="61" applyNumberFormat="1" applyFont="1" applyFill="1" applyBorder="1">
      <alignment/>
      <protection/>
    </xf>
    <xf numFmtId="1" fontId="10" fillId="0" borderId="32" xfId="61" applyNumberFormat="1" applyFont="1" applyFill="1" applyBorder="1">
      <alignment/>
      <protection/>
    </xf>
    <xf numFmtId="1" fontId="10" fillId="0" borderId="16" xfId="61" applyNumberFormat="1" applyFont="1" applyFill="1" applyBorder="1">
      <alignment/>
      <protection/>
    </xf>
    <xf numFmtId="1" fontId="10" fillId="0" borderId="33" xfId="61" applyNumberFormat="1" applyFont="1" applyFill="1" applyBorder="1">
      <alignment/>
      <protection/>
    </xf>
    <xf numFmtId="1" fontId="9" fillId="0" borderId="12" xfId="61" applyNumberFormat="1" applyFont="1" applyFill="1" applyBorder="1">
      <alignment/>
      <protection/>
    </xf>
    <xf numFmtId="0" fontId="23" fillId="0" borderId="13" xfId="0" applyFont="1" applyBorder="1" applyAlignment="1">
      <alignment vertical="center" wrapText="1"/>
    </xf>
    <xf numFmtId="0" fontId="24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26" xfId="0" applyFont="1" applyBorder="1" applyAlignment="1">
      <alignment/>
    </xf>
    <xf numFmtId="0" fontId="22" fillId="0" borderId="27" xfId="0" applyFont="1" applyBorder="1" applyAlignment="1">
      <alignment vertical="center" wrapText="1"/>
    </xf>
    <xf numFmtId="0" fontId="1" fillId="0" borderId="0" xfId="0" applyFont="1" applyAlignment="1">
      <alignment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2" fillId="0" borderId="0" xfId="0" applyNumberFormat="1" applyFont="1" applyFill="1" applyAlignment="1" applyProtection="1">
      <alignment horizontal="right" vertical="center"/>
      <protection/>
    </xf>
    <xf numFmtId="172" fontId="4" fillId="0" borderId="11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10" xfId="0" applyNumberFormat="1" applyFont="1" applyFill="1" applyBorder="1" applyAlignment="1" applyProtection="1">
      <alignment horizontal="centerContinuous" vertical="center" wrapText="1"/>
      <protection/>
    </xf>
    <xf numFmtId="172" fontId="9" fillId="0" borderId="42" xfId="0" applyNumberFormat="1" applyFont="1" applyFill="1" applyBorder="1" applyAlignment="1" applyProtection="1">
      <alignment horizontal="center" vertical="center" wrapText="1"/>
      <protection/>
    </xf>
    <xf numFmtId="172" fontId="9" fillId="0" borderId="11" xfId="0" applyNumberFormat="1" applyFont="1" applyFill="1" applyBorder="1" applyAlignment="1" applyProtection="1">
      <alignment horizontal="center" vertical="center" wrapText="1"/>
      <protection/>
    </xf>
    <xf numFmtId="172" fontId="9" fillId="0" borderId="10" xfId="0" applyNumberFormat="1" applyFont="1" applyFill="1" applyBorder="1" applyAlignment="1" applyProtection="1">
      <alignment horizontal="center" vertical="center" wrapText="1"/>
      <protection/>
    </xf>
    <xf numFmtId="172" fontId="9" fillId="0" borderId="12" xfId="0" applyNumberFormat="1" applyFont="1" applyFill="1" applyBorder="1" applyAlignment="1" applyProtection="1">
      <alignment horizontal="center" vertical="center" wrapText="1"/>
      <protection/>
    </xf>
    <xf numFmtId="172" fontId="4" fillId="0" borderId="19" xfId="0" applyNumberFormat="1" applyFont="1" applyFill="1" applyBorder="1" applyAlignment="1" applyProtection="1">
      <alignment horizontal="centerContinuous" vertical="center" wrapText="1"/>
      <protection/>
    </xf>
    <xf numFmtId="172" fontId="9" fillId="0" borderId="19" xfId="0" applyNumberFormat="1" applyFont="1" applyFill="1" applyBorder="1" applyAlignment="1" applyProtection="1">
      <alignment horizontal="center" vertical="center" wrapText="1"/>
      <protection/>
    </xf>
    <xf numFmtId="172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0" xfId="0" applyNumberFormat="1" applyFont="1" applyFill="1" applyBorder="1" applyAlignment="1" applyProtection="1">
      <alignment horizontal="center" vertical="center" wrapText="1"/>
      <protection/>
    </xf>
    <xf numFmtId="172" fontId="9" fillId="0" borderId="0" xfId="0" applyNumberFormat="1" applyFont="1" applyFill="1" applyBorder="1" applyAlignment="1" applyProtection="1">
      <alignment horizontal="center" vertical="center" wrapText="1"/>
      <protection/>
    </xf>
    <xf numFmtId="172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2" fontId="9" fillId="0" borderId="0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2" fontId="1" fillId="0" borderId="0" xfId="0" applyNumberFormat="1" applyFont="1" applyFill="1" applyBorder="1" applyAlignment="1" applyProtection="1">
      <alignment horizontal="right" vertical="center" wrapText="1" indent="1"/>
      <protection/>
    </xf>
    <xf numFmtId="172" fontId="9" fillId="0" borderId="15" xfId="0" applyNumberFormat="1" applyFont="1" applyFill="1" applyBorder="1" applyAlignment="1" applyProtection="1">
      <alignment horizontal="center" vertical="center" wrapText="1"/>
      <protection/>
    </xf>
    <xf numFmtId="172" fontId="4" fillId="0" borderId="2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35" xfId="61" applyFont="1" applyFill="1" applyBorder="1" applyAlignment="1" applyProtection="1">
      <alignment horizontal="center" vertical="center" wrapText="1"/>
      <protection/>
    </xf>
    <xf numFmtId="0" fontId="4" fillId="0" borderId="39" xfId="61" applyFont="1" applyFill="1" applyBorder="1" applyAlignment="1" applyProtection="1">
      <alignment horizontal="center" vertical="center" wrapText="1"/>
      <protection/>
    </xf>
    <xf numFmtId="0" fontId="4" fillId="0" borderId="43" xfId="61" applyFont="1" applyFill="1" applyBorder="1" applyAlignment="1" applyProtection="1">
      <alignment horizontal="center" vertical="center" wrapText="1"/>
      <protection/>
    </xf>
    <xf numFmtId="172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61" applyFont="1" applyFill="1" applyBorder="1" applyAlignment="1" applyProtection="1">
      <alignment horizontal="center" vertical="center" wrapText="1"/>
      <protection/>
    </xf>
    <xf numFmtId="172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61" applyFill="1" applyBorder="1">
      <alignment/>
      <protection/>
    </xf>
    <xf numFmtId="172" fontId="3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21" xfId="6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" fontId="4" fillId="0" borderId="12" xfId="61" applyNumberFormat="1" applyFont="1" applyFill="1" applyBorder="1">
      <alignment/>
      <protection/>
    </xf>
    <xf numFmtId="0" fontId="32" fillId="0" borderId="0" xfId="59">
      <alignment/>
      <protection/>
    </xf>
    <xf numFmtId="0" fontId="33" fillId="0" borderId="0" xfId="59" applyFont="1" applyAlignment="1">
      <alignment horizontal="right"/>
      <protection/>
    </xf>
    <xf numFmtId="0" fontId="34" fillId="0" borderId="13" xfId="59" applyFont="1" applyBorder="1" applyAlignment="1">
      <alignment horizontal="center" vertical="center"/>
      <protection/>
    </xf>
    <xf numFmtId="0" fontId="36" fillId="0" borderId="13" xfId="60" applyFont="1" applyFill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center" vertical="top" wrapText="1"/>
      <protection/>
    </xf>
    <xf numFmtId="0" fontId="21" fillId="0" borderId="13" xfId="59" applyFont="1" applyBorder="1" applyAlignment="1">
      <alignment horizontal="left" vertical="top" wrapText="1"/>
      <protection/>
    </xf>
    <xf numFmtId="3" fontId="21" fillId="0" borderId="13" xfId="59" applyNumberFormat="1" applyFont="1" applyBorder="1" applyAlignment="1">
      <alignment horizontal="right" vertical="top" wrapText="1"/>
      <protection/>
    </xf>
    <xf numFmtId="0" fontId="37" fillId="0" borderId="13" xfId="59" applyFont="1" applyBorder="1" applyAlignment="1">
      <alignment horizontal="center" vertical="top" wrapText="1"/>
      <protection/>
    </xf>
    <xf numFmtId="0" fontId="37" fillId="0" borderId="13" xfId="59" applyFont="1" applyBorder="1" applyAlignment="1">
      <alignment horizontal="left" vertical="top" wrapText="1"/>
      <protection/>
    </xf>
    <xf numFmtId="3" fontId="37" fillId="0" borderId="13" xfId="59" applyNumberFormat="1" applyFont="1" applyBorder="1" applyAlignment="1">
      <alignment horizontal="right" vertical="top" wrapText="1"/>
      <protection/>
    </xf>
    <xf numFmtId="0" fontId="38" fillId="0" borderId="13" xfId="59" applyFont="1" applyBorder="1" applyAlignment="1">
      <alignment horizontal="left" vertical="top" wrapText="1"/>
      <protection/>
    </xf>
    <xf numFmtId="0" fontId="21" fillId="0" borderId="47" xfId="59" applyFont="1" applyBorder="1" applyAlignment="1">
      <alignment horizontal="center" vertical="top" wrapText="1"/>
      <protection/>
    </xf>
    <xf numFmtId="0" fontId="21" fillId="0" borderId="25" xfId="59" applyFont="1" applyBorder="1" applyAlignment="1">
      <alignment horizontal="left" vertical="top" wrapText="1"/>
      <protection/>
    </xf>
    <xf numFmtId="174" fontId="21" fillId="0" borderId="25" xfId="40" applyNumberFormat="1" applyFont="1" applyBorder="1" applyAlignment="1">
      <alignment horizontal="right" vertical="top" wrapText="1"/>
    </xf>
    <xf numFmtId="0" fontId="21" fillId="0" borderId="48" xfId="59" applyFont="1" applyBorder="1" applyAlignment="1">
      <alignment horizontal="center" vertical="top" wrapText="1"/>
      <protection/>
    </xf>
    <xf numFmtId="174" fontId="21" fillId="0" borderId="13" xfId="40" applyNumberFormat="1" applyFont="1" applyBorder="1" applyAlignment="1">
      <alignment horizontal="right" vertical="top" wrapText="1"/>
    </xf>
    <xf numFmtId="0" fontId="21" fillId="0" borderId="49" xfId="59" applyFont="1" applyBorder="1" applyAlignment="1">
      <alignment horizontal="center" vertical="top" wrapText="1"/>
      <protection/>
    </xf>
    <xf numFmtId="0" fontId="21" fillId="0" borderId="26" xfId="59" applyFont="1" applyBorder="1" applyAlignment="1">
      <alignment horizontal="left" vertical="top" wrapText="1"/>
      <protection/>
    </xf>
    <xf numFmtId="174" fontId="21" fillId="0" borderId="26" xfId="40" applyNumberFormat="1" applyFont="1" applyBorder="1" applyAlignment="1">
      <alignment horizontal="right" vertical="top" wrapText="1"/>
    </xf>
    <xf numFmtId="0" fontId="37" fillId="0" borderId="11" xfId="59" applyFont="1" applyBorder="1" applyAlignment="1">
      <alignment horizontal="center" vertical="top" wrapText="1"/>
      <protection/>
    </xf>
    <xf numFmtId="0" fontId="37" fillId="0" borderId="10" xfId="59" applyFont="1" applyBorder="1" applyAlignment="1">
      <alignment horizontal="left" vertical="top" wrapText="1"/>
      <protection/>
    </xf>
    <xf numFmtId="174" fontId="37" fillId="0" borderId="10" xfId="40" applyNumberFormat="1" applyFont="1" applyBorder="1" applyAlignment="1">
      <alignment horizontal="right" vertical="top" wrapText="1"/>
    </xf>
    <xf numFmtId="0" fontId="0" fillId="0" borderId="0" xfId="58" applyFill="1">
      <alignment/>
      <protection/>
    </xf>
    <xf numFmtId="0" fontId="40" fillId="0" borderId="0" xfId="58" applyFont="1" applyFill="1" applyAlignment="1">
      <alignment horizontal="right"/>
      <protection/>
    </xf>
    <xf numFmtId="0" fontId="41" fillId="0" borderId="0" xfId="58" applyFont="1" applyFill="1" applyAlignment="1">
      <alignment horizontal="center"/>
      <protection/>
    </xf>
    <xf numFmtId="0" fontId="12" fillId="0" borderId="0" xfId="58" applyFont="1" applyFill="1" applyAlignment="1">
      <alignment horizontal="right"/>
      <protection/>
    </xf>
    <xf numFmtId="0" fontId="1" fillId="0" borderId="11" xfId="58" applyFont="1" applyFill="1" applyBorder="1" applyAlignment="1">
      <alignment horizontal="center" vertical="center" wrapText="1"/>
      <protection/>
    </xf>
    <xf numFmtId="0" fontId="41" fillId="0" borderId="10" xfId="58" applyFont="1" applyFill="1" applyBorder="1" applyAlignment="1">
      <alignment horizontal="center" vertical="center"/>
      <protection/>
    </xf>
    <xf numFmtId="0" fontId="41" fillId="0" borderId="12" xfId="58" applyFont="1" applyFill="1" applyBorder="1" applyAlignment="1">
      <alignment horizontal="center" vertical="center" wrapText="1"/>
      <protection/>
    </xf>
    <xf numFmtId="0" fontId="0" fillId="0" borderId="47" xfId="58" applyFill="1" applyBorder="1" applyAlignment="1">
      <alignment horizontal="center" vertical="center"/>
      <protection/>
    </xf>
    <xf numFmtId="192" fontId="4" fillId="0" borderId="32" xfId="58" applyNumberFormat="1" applyFont="1" applyFill="1" applyBorder="1" applyAlignment="1" applyProtection="1">
      <alignment horizontal="right" vertical="center"/>
      <protection/>
    </xf>
    <xf numFmtId="0" fontId="0" fillId="0" borderId="48" xfId="58" applyFill="1" applyBorder="1" applyAlignment="1">
      <alignment horizontal="center" vertical="center"/>
      <protection/>
    </xf>
    <xf numFmtId="0" fontId="43" fillId="0" borderId="13" xfId="58" applyFont="1" applyFill="1" applyBorder="1" applyAlignment="1">
      <alignment horizontal="left" vertical="center" indent="5"/>
      <protection/>
    </xf>
    <xf numFmtId="192" fontId="16" fillId="0" borderId="16" xfId="58" applyNumberFormat="1" applyFont="1" applyFill="1" applyBorder="1" applyAlignment="1" applyProtection="1">
      <alignment horizontal="right" vertical="center"/>
      <protection locked="0"/>
    </xf>
    <xf numFmtId="0" fontId="0" fillId="0" borderId="13" xfId="58" applyFont="1" applyFill="1" applyBorder="1" applyAlignment="1">
      <alignment horizontal="left" vertical="center" indent="1"/>
      <protection/>
    </xf>
    <xf numFmtId="0" fontId="0" fillId="0" borderId="49" xfId="58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left" vertical="center" indent="1"/>
      <protection/>
    </xf>
    <xf numFmtId="192" fontId="16" fillId="0" borderId="33" xfId="58" applyNumberFormat="1" applyFont="1" applyFill="1" applyBorder="1" applyAlignment="1" applyProtection="1">
      <alignment horizontal="right" vertical="center"/>
      <protection locked="0"/>
    </xf>
    <xf numFmtId="0" fontId="0" fillId="0" borderId="50" xfId="58" applyFill="1" applyBorder="1" applyAlignment="1">
      <alignment horizontal="center" vertical="center"/>
      <protection/>
    </xf>
    <xf numFmtId="192" fontId="4" fillId="0" borderId="51" xfId="58" applyNumberFormat="1" applyFont="1" applyFill="1" applyBorder="1" applyAlignment="1" applyProtection="1">
      <alignment horizontal="right" vertical="center"/>
      <protection/>
    </xf>
    <xf numFmtId="0" fontId="0" fillId="0" borderId="44" xfId="58" applyFill="1" applyBorder="1" applyAlignment="1">
      <alignment horizontal="center" vertical="center"/>
      <protection/>
    </xf>
    <xf numFmtId="0" fontId="43" fillId="0" borderId="39" xfId="58" applyFont="1" applyFill="1" applyBorder="1" applyAlignment="1">
      <alignment horizontal="left" vertical="center" indent="5"/>
      <protection/>
    </xf>
    <xf numFmtId="192" fontId="16" fillId="0" borderId="52" xfId="58" applyNumberFormat="1" applyFont="1" applyFill="1" applyBorder="1" applyAlignment="1" applyProtection="1">
      <alignment horizontal="right" vertical="center"/>
      <protection locked="0"/>
    </xf>
    <xf numFmtId="0" fontId="44" fillId="0" borderId="0" xfId="63" applyFill="1" applyProtection="1">
      <alignment/>
      <protection/>
    </xf>
    <xf numFmtId="0" fontId="45" fillId="0" borderId="0" xfId="63" applyFont="1" applyFill="1" applyProtection="1">
      <alignment/>
      <protection/>
    </xf>
    <xf numFmtId="0" fontId="48" fillId="0" borderId="44" xfId="63" applyFont="1" applyFill="1" applyBorder="1" applyAlignment="1" applyProtection="1">
      <alignment horizontal="center" vertical="center" wrapText="1"/>
      <protection/>
    </xf>
    <xf numFmtId="0" fontId="48" fillId="0" borderId="39" xfId="63" applyFont="1" applyFill="1" applyBorder="1" applyAlignment="1" applyProtection="1">
      <alignment horizontal="center" vertical="center" wrapText="1"/>
      <protection/>
    </xf>
    <xf numFmtId="0" fontId="29" fillId="0" borderId="50" xfId="63" applyFont="1" applyFill="1" applyBorder="1" applyAlignment="1" applyProtection="1">
      <alignment vertical="center" wrapText="1"/>
      <protection/>
    </xf>
    <xf numFmtId="177" fontId="10" fillId="0" borderId="38" xfId="62" applyNumberFormat="1" applyFont="1" applyFill="1" applyBorder="1" applyAlignment="1" applyProtection="1">
      <alignment horizontal="center" vertical="center"/>
      <protection/>
    </xf>
    <xf numFmtId="193" fontId="29" fillId="0" borderId="38" xfId="63" applyNumberFormat="1" applyFont="1" applyFill="1" applyBorder="1" applyAlignment="1" applyProtection="1">
      <alignment horizontal="right" vertical="center" wrapText="1"/>
      <protection locked="0"/>
    </xf>
    <xf numFmtId="0" fontId="29" fillId="0" borderId="48" xfId="63" applyFont="1" applyFill="1" applyBorder="1" applyAlignment="1" applyProtection="1">
      <alignment vertical="center" wrapText="1"/>
      <protection/>
    </xf>
    <xf numFmtId="177" fontId="10" fillId="0" borderId="13" xfId="62" applyNumberFormat="1" applyFont="1" applyFill="1" applyBorder="1" applyAlignment="1" applyProtection="1">
      <alignment horizontal="center" vertical="center"/>
      <protection/>
    </xf>
    <xf numFmtId="193" fontId="29" fillId="0" borderId="13" xfId="63" applyNumberFormat="1" applyFont="1" applyFill="1" applyBorder="1" applyAlignment="1" applyProtection="1">
      <alignment horizontal="right" vertical="center" wrapText="1"/>
      <protection/>
    </xf>
    <xf numFmtId="0" fontId="49" fillId="0" borderId="48" xfId="63" applyFont="1" applyFill="1" applyBorder="1" applyAlignment="1" applyProtection="1">
      <alignment horizontal="left" vertical="center" wrapText="1" indent="1"/>
      <protection/>
    </xf>
    <xf numFmtId="193" fontId="48" fillId="0" borderId="13" xfId="63" applyNumberFormat="1" applyFont="1" applyFill="1" applyBorder="1" applyAlignment="1" applyProtection="1">
      <alignment horizontal="right" vertical="center" wrapText="1"/>
      <protection locked="0"/>
    </xf>
    <xf numFmtId="193" fontId="28" fillId="0" borderId="13" xfId="63" applyNumberFormat="1" applyFont="1" applyFill="1" applyBorder="1" applyAlignment="1" applyProtection="1">
      <alignment horizontal="right" vertical="center" wrapText="1"/>
      <protection locked="0"/>
    </xf>
    <xf numFmtId="193" fontId="28" fillId="0" borderId="13" xfId="63" applyNumberFormat="1" applyFont="1" applyFill="1" applyBorder="1" applyAlignment="1" applyProtection="1">
      <alignment horizontal="right" vertical="center" wrapText="1"/>
      <protection/>
    </xf>
    <xf numFmtId="0" fontId="29" fillId="0" borderId="44" xfId="63" applyFont="1" applyFill="1" applyBorder="1" applyAlignment="1" applyProtection="1">
      <alignment vertical="center" wrapText="1"/>
      <protection/>
    </xf>
    <xf numFmtId="177" fontId="10" fillId="0" borderId="39" xfId="62" applyNumberFormat="1" applyFont="1" applyFill="1" applyBorder="1" applyAlignment="1" applyProtection="1">
      <alignment horizontal="center" vertical="center"/>
      <protection/>
    </xf>
    <xf numFmtId="193" fontId="29" fillId="0" borderId="39" xfId="63" applyNumberFormat="1" applyFont="1" applyFill="1" applyBorder="1" applyAlignment="1" applyProtection="1">
      <alignment horizontal="right" vertical="center" wrapText="1"/>
      <protection/>
    </xf>
    <xf numFmtId="0" fontId="28" fillId="0" borderId="0" xfId="63" applyFont="1" applyFill="1" applyProtection="1">
      <alignment/>
      <protection/>
    </xf>
    <xf numFmtId="3" fontId="44" fillId="0" borderId="0" xfId="63" applyNumberFormat="1" applyFont="1" applyFill="1" applyProtection="1">
      <alignment/>
      <protection/>
    </xf>
    <xf numFmtId="0" fontId="44" fillId="0" borderId="0" xfId="63" applyFont="1" applyFill="1" applyProtection="1">
      <alignment/>
      <protection/>
    </xf>
    <xf numFmtId="0" fontId="0" fillId="0" borderId="0" xfId="62" applyFill="1" applyAlignment="1" applyProtection="1">
      <alignment vertical="center" wrapText="1"/>
      <protection/>
    </xf>
    <xf numFmtId="0" fontId="16" fillId="0" borderId="0" xfId="62" applyFont="1" applyFill="1" applyAlignment="1" applyProtection="1">
      <alignment horizontal="center" vertical="center"/>
      <protection/>
    </xf>
    <xf numFmtId="0" fontId="0" fillId="0" borderId="0" xfId="62" applyFill="1" applyAlignment="1" applyProtection="1">
      <alignment vertical="center"/>
      <protection/>
    </xf>
    <xf numFmtId="49" fontId="9" fillId="0" borderId="44" xfId="62" applyNumberFormat="1" applyFont="1" applyFill="1" applyBorder="1" applyAlignment="1" applyProtection="1">
      <alignment horizontal="center" vertical="center" wrapText="1"/>
      <protection/>
    </xf>
    <xf numFmtId="49" fontId="9" fillId="0" borderId="39" xfId="62" applyNumberFormat="1" applyFont="1" applyFill="1" applyBorder="1" applyAlignment="1" applyProtection="1">
      <alignment horizontal="center" vertical="center"/>
      <protection/>
    </xf>
    <xf numFmtId="49" fontId="9" fillId="0" borderId="35" xfId="62" applyNumberFormat="1" applyFont="1" applyFill="1" applyBorder="1" applyAlignment="1" applyProtection="1">
      <alignment horizontal="center" vertical="center"/>
      <protection/>
    </xf>
    <xf numFmtId="49" fontId="9" fillId="0" borderId="52" xfId="62" applyNumberFormat="1" applyFont="1" applyFill="1" applyBorder="1" applyAlignment="1" applyProtection="1">
      <alignment horizontal="center" vertical="center"/>
      <protection/>
    </xf>
    <xf numFmtId="194" fontId="10" fillId="0" borderId="38" xfId="62" applyNumberFormat="1" applyFont="1" applyFill="1" applyBorder="1" applyAlignment="1" applyProtection="1">
      <alignment vertical="center"/>
      <protection locked="0"/>
    </xf>
    <xf numFmtId="194" fontId="10" fillId="0" borderId="53" xfId="62" applyNumberFormat="1" applyFont="1" applyFill="1" applyBorder="1" applyAlignment="1" applyProtection="1">
      <alignment vertical="center"/>
      <protection locked="0"/>
    </xf>
    <xf numFmtId="194" fontId="10" fillId="0" borderId="25" xfId="62" applyNumberFormat="1" applyFont="1" applyFill="1" applyBorder="1" applyAlignment="1" applyProtection="1">
      <alignment vertical="center"/>
      <protection locked="0"/>
    </xf>
    <xf numFmtId="194" fontId="10" fillId="0" borderId="54" xfId="62" applyNumberFormat="1" applyFont="1" applyFill="1" applyBorder="1" applyAlignment="1" applyProtection="1">
      <alignment vertical="center"/>
      <protection locked="0"/>
    </xf>
    <xf numFmtId="194" fontId="10" fillId="0" borderId="13" xfId="62" applyNumberFormat="1" applyFont="1" applyFill="1" applyBorder="1" applyAlignment="1" applyProtection="1">
      <alignment vertical="center"/>
      <protection locked="0"/>
    </xf>
    <xf numFmtId="194" fontId="10" fillId="0" borderId="55" xfId="62" applyNumberFormat="1" applyFont="1" applyFill="1" applyBorder="1" applyAlignment="1" applyProtection="1">
      <alignment vertical="center"/>
      <protection locked="0"/>
    </xf>
    <xf numFmtId="194" fontId="9" fillId="0" borderId="13" xfId="62" applyNumberFormat="1" applyFont="1" applyFill="1" applyBorder="1" applyAlignment="1" applyProtection="1">
      <alignment vertical="center"/>
      <protection/>
    </xf>
    <xf numFmtId="194" fontId="9" fillId="0" borderId="55" xfId="62" applyNumberFormat="1" applyFont="1" applyFill="1" applyBorder="1" applyAlignment="1" applyProtection="1">
      <alignment vertical="center"/>
      <protection/>
    </xf>
    <xf numFmtId="194" fontId="10" fillId="0" borderId="13" xfId="62" applyNumberFormat="1" applyFont="1" applyFill="1" applyBorder="1" applyAlignment="1" applyProtection="1">
      <alignment vertical="center"/>
      <protection locked="0"/>
    </xf>
    <xf numFmtId="194" fontId="10" fillId="0" borderId="55" xfId="62" applyNumberFormat="1" applyFont="1" applyFill="1" applyBorder="1" applyAlignment="1" applyProtection="1">
      <alignment vertical="center"/>
      <protection locked="0"/>
    </xf>
    <xf numFmtId="194" fontId="9" fillId="0" borderId="13" xfId="62" applyNumberFormat="1" applyFont="1" applyFill="1" applyBorder="1" applyAlignment="1" applyProtection="1">
      <alignment vertical="center"/>
      <protection locked="0"/>
    </xf>
    <xf numFmtId="194" fontId="9" fillId="0" borderId="55" xfId="62" applyNumberFormat="1" applyFont="1" applyFill="1" applyBorder="1" applyAlignment="1" applyProtection="1">
      <alignment vertical="center"/>
      <protection locked="0"/>
    </xf>
    <xf numFmtId="0" fontId="9" fillId="0" borderId="44" xfId="62" applyFont="1" applyFill="1" applyBorder="1" applyAlignment="1" applyProtection="1">
      <alignment horizontal="left" vertical="center" wrapText="1"/>
      <protection/>
    </xf>
    <xf numFmtId="194" fontId="9" fillId="0" borderId="39" xfId="62" applyNumberFormat="1" applyFont="1" applyFill="1" applyBorder="1" applyAlignment="1" applyProtection="1">
      <alignment vertical="center"/>
      <protection/>
    </xf>
    <xf numFmtId="194" fontId="9" fillId="0" borderId="45" xfId="62" applyNumberFormat="1" applyFont="1" applyFill="1" applyBorder="1" applyAlignment="1" applyProtection="1">
      <alignment vertical="center"/>
      <protection/>
    </xf>
    <xf numFmtId="172" fontId="0" fillId="0" borderId="0" xfId="58" applyNumberFormat="1" applyFill="1" applyAlignment="1" applyProtection="1">
      <alignment horizontal="center" vertical="center" wrapText="1"/>
      <protection locked="0"/>
    </xf>
    <xf numFmtId="172" fontId="0" fillId="0" borderId="0" xfId="58" applyNumberFormat="1" applyFill="1" applyAlignment="1" applyProtection="1">
      <alignment vertical="center" wrapText="1"/>
      <protection locked="0"/>
    </xf>
    <xf numFmtId="172" fontId="2" fillId="0" borderId="0" xfId="58" applyNumberFormat="1" applyFont="1" applyFill="1" applyAlignment="1" applyProtection="1">
      <alignment horizontal="right" vertical="center"/>
      <protection locked="0"/>
    </xf>
    <xf numFmtId="172" fontId="4" fillId="0" borderId="34" xfId="58" applyNumberFormat="1" applyFont="1" applyFill="1" applyBorder="1" applyAlignment="1" applyProtection="1">
      <alignment horizontal="centerContinuous" vertical="center"/>
      <protection/>
    </xf>
    <xf numFmtId="172" fontId="4" fillId="0" borderId="36" xfId="58" applyNumberFormat="1" applyFont="1" applyFill="1" applyBorder="1" applyAlignment="1" applyProtection="1">
      <alignment horizontal="centerContinuous" vertical="center"/>
      <protection/>
    </xf>
    <xf numFmtId="172" fontId="4" fillId="0" borderId="53" xfId="58" applyNumberFormat="1" applyFont="1" applyFill="1" applyBorder="1" applyAlignment="1" applyProtection="1">
      <alignment horizontal="centerContinuous" vertical="center"/>
      <protection/>
    </xf>
    <xf numFmtId="172" fontId="4" fillId="0" borderId="35" xfId="58" applyNumberFormat="1" applyFont="1" applyFill="1" applyBorder="1" applyAlignment="1" applyProtection="1">
      <alignment horizontal="center" vertical="center"/>
      <protection/>
    </xf>
    <xf numFmtId="172" fontId="4" fillId="0" borderId="52" xfId="58" applyNumberFormat="1" applyFont="1" applyFill="1" applyBorder="1" applyAlignment="1" applyProtection="1">
      <alignment horizontal="center" vertical="center" wrapText="1"/>
      <protection/>
    </xf>
    <xf numFmtId="172" fontId="9" fillId="0" borderId="56" xfId="58" applyNumberFormat="1" applyFont="1" applyFill="1" applyBorder="1" applyAlignment="1" applyProtection="1">
      <alignment horizontal="center" vertical="center" wrapText="1"/>
      <protection/>
    </xf>
    <xf numFmtId="172" fontId="9" fillId="0" borderId="10" xfId="58" applyNumberFormat="1" applyFont="1" applyFill="1" applyBorder="1" applyAlignment="1" applyProtection="1">
      <alignment horizontal="center" vertical="center" wrapText="1"/>
      <protection/>
    </xf>
    <xf numFmtId="172" fontId="9" fillId="0" borderId="15" xfId="58" applyNumberFormat="1" applyFont="1" applyFill="1" applyBorder="1" applyAlignment="1" applyProtection="1">
      <alignment horizontal="center" vertical="center" wrapText="1"/>
      <protection/>
    </xf>
    <xf numFmtId="172" fontId="9" fillId="0" borderId="57" xfId="58" applyNumberFormat="1" applyFont="1" applyFill="1" applyBorder="1" applyAlignment="1" applyProtection="1">
      <alignment horizontal="center" vertical="center" wrapText="1"/>
      <protection/>
    </xf>
    <xf numFmtId="172" fontId="9" fillId="0" borderId="50" xfId="58" applyNumberFormat="1" applyFont="1" applyFill="1" applyBorder="1" applyAlignment="1" applyProtection="1">
      <alignment horizontal="right" vertical="center" wrapText="1" indent="1"/>
      <protection/>
    </xf>
    <xf numFmtId="172" fontId="9" fillId="0" borderId="38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38" xfId="58" applyNumberFormat="1" applyFont="1" applyFill="1" applyBorder="1" applyAlignment="1" applyProtection="1">
      <alignment horizontal="center" vertical="center" wrapText="1"/>
      <protection/>
    </xf>
    <xf numFmtId="172" fontId="9" fillId="0" borderId="38" xfId="58" applyNumberFormat="1" applyFont="1" applyFill="1" applyBorder="1" applyAlignment="1" applyProtection="1">
      <alignment vertical="center" wrapText="1"/>
      <protection/>
    </xf>
    <xf numFmtId="172" fontId="9" fillId="0" borderId="34" xfId="58" applyNumberFormat="1" applyFont="1" applyFill="1" applyBorder="1" applyAlignment="1" applyProtection="1">
      <alignment vertical="center" wrapText="1"/>
      <protection/>
    </xf>
    <xf numFmtId="172" fontId="9" fillId="0" borderId="58" xfId="58" applyNumberFormat="1" applyFont="1" applyFill="1" applyBorder="1" applyAlignment="1" applyProtection="1">
      <alignment vertical="center" wrapText="1"/>
      <protection/>
    </xf>
    <xf numFmtId="172" fontId="9" fillId="0" borderId="48" xfId="58" applyNumberFormat="1" applyFont="1" applyFill="1" applyBorder="1" applyAlignment="1" applyProtection="1">
      <alignment horizontal="right" vertical="center" wrapText="1" indent="1"/>
      <protection/>
    </xf>
    <xf numFmtId="172" fontId="10" fillId="0" borderId="13" xfId="58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3" xfId="58" applyNumberFormat="1" applyFont="1" applyFill="1" applyBorder="1" applyAlignment="1" applyProtection="1">
      <alignment horizontal="center" vertical="center" wrapText="1"/>
      <protection locked="0"/>
    </xf>
    <xf numFmtId="172" fontId="10" fillId="0" borderId="13" xfId="58" applyNumberFormat="1" applyFont="1" applyFill="1" applyBorder="1" applyAlignment="1" applyProtection="1">
      <alignment vertical="center" wrapText="1"/>
      <protection locked="0"/>
    </xf>
    <xf numFmtId="172" fontId="10" fillId="0" borderId="23" xfId="58" applyNumberFormat="1" applyFont="1" applyFill="1" applyBorder="1" applyAlignment="1" applyProtection="1">
      <alignment vertical="center" wrapText="1"/>
      <protection locked="0"/>
    </xf>
    <xf numFmtId="172" fontId="10" fillId="0" borderId="59" xfId="58" applyNumberFormat="1" applyFont="1" applyFill="1" applyBorder="1" applyAlignment="1" applyProtection="1">
      <alignment vertical="center" wrapText="1"/>
      <protection/>
    </xf>
    <xf numFmtId="172" fontId="9" fillId="0" borderId="13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13" xfId="58" applyNumberFormat="1" applyFont="1" applyFill="1" applyBorder="1" applyAlignment="1" applyProtection="1">
      <alignment horizontal="center" vertical="center" wrapText="1"/>
      <protection/>
    </xf>
    <xf numFmtId="172" fontId="9" fillId="0" borderId="13" xfId="58" applyNumberFormat="1" applyFont="1" applyFill="1" applyBorder="1" applyAlignment="1" applyProtection="1">
      <alignment vertical="center" wrapText="1"/>
      <protection/>
    </xf>
    <xf numFmtId="172" fontId="9" fillId="0" borderId="23" xfId="58" applyNumberFormat="1" applyFont="1" applyFill="1" applyBorder="1" applyAlignment="1" applyProtection="1">
      <alignment vertical="center" wrapText="1"/>
      <protection/>
    </xf>
    <xf numFmtId="172" fontId="9" fillId="0" borderId="59" xfId="58" applyNumberFormat="1" applyFont="1" applyFill="1" applyBorder="1" applyAlignment="1" applyProtection="1">
      <alignment vertical="center" wrapText="1"/>
      <protection/>
    </xf>
    <xf numFmtId="172" fontId="9" fillId="0" borderId="13" xfId="58" applyNumberFormat="1" applyFont="1" applyFill="1" applyBorder="1" applyAlignment="1" applyProtection="1">
      <alignment horizontal="left" vertical="center" wrapText="1" indent="1"/>
      <protection/>
    </xf>
    <xf numFmtId="172" fontId="9" fillId="0" borderId="60" xfId="58" applyNumberFormat="1" applyFont="1" applyFill="1" applyBorder="1" applyAlignment="1" applyProtection="1">
      <alignment horizontal="right" vertical="center" wrapText="1" indent="1"/>
      <protection/>
    </xf>
    <xf numFmtId="172" fontId="9" fillId="0" borderId="61" xfId="58" applyNumberFormat="1" applyFont="1" applyFill="1" applyBorder="1" applyAlignment="1" applyProtection="1">
      <alignment horizontal="left" vertical="center" wrapText="1" indent="1"/>
      <protection/>
    </xf>
    <xf numFmtId="1" fontId="1" fillId="33" borderId="26" xfId="58" applyNumberFormat="1" applyFont="1" applyFill="1" applyBorder="1" applyAlignment="1" applyProtection="1">
      <alignment horizontal="center" vertical="center" wrapText="1"/>
      <protection/>
    </xf>
    <xf numFmtId="172" fontId="9" fillId="0" borderId="61" xfId="58" applyNumberFormat="1" applyFont="1" applyFill="1" applyBorder="1" applyAlignment="1" applyProtection="1">
      <alignment vertical="center" wrapText="1"/>
      <protection/>
    </xf>
    <xf numFmtId="172" fontId="9" fillId="0" borderId="62" xfId="58" applyNumberFormat="1" applyFont="1" applyFill="1" applyBorder="1" applyAlignment="1" applyProtection="1">
      <alignment vertical="center" wrapText="1"/>
      <protection/>
    </xf>
    <xf numFmtId="1" fontId="0" fillId="0" borderId="62" xfId="58" applyNumberFormat="1" applyFont="1" applyFill="1" applyBorder="1" applyAlignment="1" applyProtection="1">
      <alignment horizontal="center" vertical="center" wrapText="1"/>
      <protection locked="0"/>
    </xf>
    <xf numFmtId="172" fontId="10" fillId="0" borderId="61" xfId="58" applyNumberFormat="1" applyFont="1" applyFill="1" applyBorder="1" applyAlignment="1" applyProtection="1">
      <alignment vertical="center" wrapText="1"/>
      <protection locked="0"/>
    </xf>
    <xf numFmtId="172" fontId="10" fillId="0" borderId="62" xfId="58" applyNumberFormat="1" applyFont="1" applyFill="1" applyBorder="1" applyAlignment="1" applyProtection="1">
      <alignment vertical="center" wrapText="1"/>
      <protection locked="0"/>
    </xf>
    <xf numFmtId="172" fontId="9" fillId="0" borderId="11" xfId="58" applyNumberFormat="1" applyFont="1" applyFill="1" applyBorder="1" applyAlignment="1" applyProtection="1">
      <alignment horizontal="right" vertical="center" wrapText="1" indent="1"/>
      <protection/>
    </xf>
    <xf numFmtId="172" fontId="9" fillId="0" borderId="10" xfId="58" applyNumberFormat="1" applyFont="1" applyFill="1" applyBorder="1" applyAlignment="1" applyProtection="1">
      <alignment horizontal="left" vertical="center" wrapText="1" indent="1"/>
      <protection/>
    </xf>
    <xf numFmtId="1" fontId="10" fillId="33" borderId="15" xfId="58" applyNumberFormat="1" applyFont="1" applyFill="1" applyBorder="1" applyAlignment="1" applyProtection="1">
      <alignment vertical="center" wrapText="1"/>
      <protection/>
    </xf>
    <xf numFmtId="172" fontId="9" fillId="0" borderId="10" xfId="58" applyNumberFormat="1" applyFont="1" applyFill="1" applyBorder="1" applyAlignment="1" applyProtection="1">
      <alignment vertical="center" wrapText="1"/>
      <protection/>
    </xf>
    <xf numFmtId="172" fontId="9" fillId="0" borderId="15" xfId="58" applyNumberFormat="1" applyFont="1" applyFill="1" applyBorder="1" applyAlignment="1" applyProtection="1">
      <alignment vertical="center" wrapText="1"/>
      <protection/>
    </xf>
    <xf numFmtId="172" fontId="9" fillId="0" borderId="42" xfId="58" applyNumberFormat="1" applyFont="1" applyFill="1" applyBorder="1" applyAlignment="1" applyProtection="1">
      <alignment vertical="center" wrapText="1"/>
      <protection/>
    </xf>
    <xf numFmtId="172" fontId="0" fillId="0" borderId="0" xfId="58" applyNumberFormat="1" applyFill="1" applyAlignment="1">
      <alignment horizontal="center" vertical="center" wrapText="1"/>
      <protection/>
    </xf>
    <xf numFmtId="172" fontId="0" fillId="0" borderId="0" xfId="58" applyNumberFormat="1" applyFill="1" applyAlignment="1">
      <alignment vertical="center" wrapText="1"/>
      <protection/>
    </xf>
    <xf numFmtId="0" fontId="0" fillId="0" borderId="0" xfId="58" applyFill="1" applyAlignment="1">
      <alignment horizontal="center" vertical="center" wrapText="1"/>
      <protection/>
    </xf>
    <xf numFmtId="0" fontId="8" fillId="0" borderId="0" xfId="58" applyFont="1" applyAlignment="1">
      <alignment horizontal="center" wrapText="1"/>
      <protection/>
    </xf>
    <xf numFmtId="172" fontId="50" fillId="0" borderId="0" xfId="58" applyNumberFormat="1" applyFont="1" applyFill="1" applyAlignment="1">
      <alignment horizontal="center" vertical="center" wrapText="1"/>
      <protection/>
    </xf>
    <xf numFmtId="172" fontId="50" fillId="0" borderId="0" xfId="58" applyNumberFormat="1" applyFont="1" applyFill="1" applyAlignment="1">
      <alignment vertical="center" wrapText="1"/>
      <protection/>
    </xf>
    <xf numFmtId="172" fontId="2" fillId="0" borderId="0" xfId="58" applyNumberFormat="1" applyFont="1" applyFill="1" applyAlignment="1">
      <alignment horizontal="right" vertical="center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0" fontId="4" fillId="0" borderId="12" xfId="58" applyFont="1" applyFill="1" applyBorder="1" applyAlignment="1" applyProtection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10" fillId="0" borderId="50" xfId="58" applyFont="1" applyFill="1" applyBorder="1" applyAlignment="1">
      <alignment horizontal="center" vertical="center" wrapText="1"/>
      <protection/>
    </xf>
    <xf numFmtId="0" fontId="28" fillId="0" borderId="63" xfId="58" applyFont="1" applyFill="1" applyBorder="1" applyAlignment="1" applyProtection="1">
      <alignment horizontal="left" vertical="center" wrapText="1" indent="1"/>
      <protection/>
    </xf>
    <xf numFmtId="172" fontId="10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48" xfId="58" applyFont="1" applyFill="1" applyBorder="1" applyAlignment="1">
      <alignment horizontal="center" vertical="center" wrapText="1"/>
      <protection/>
    </xf>
    <xf numFmtId="0" fontId="28" fillId="0" borderId="14" xfId="58" applyFont="1" applyFill="1" applyBorder="1" applyAlignment="1" applyProtection="1">
      <alignment horizontal="left" vertical="center" wrapText="1" indent="1"/>
      <protection/>
    </xf>
    <xf numFmtId="172" fontId="1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58" applyFont="1" applyFill="1" applyBorder="1" applyAlignment="1" applyProtection="1">
      <alignment horizontal="left" vertical="center" wrapText="1" indent="8"/>
      <protection/>
    </xf>
    <xf numFmtId="172" fontId="10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3" xfId="58" applyFont="1" applyFill="1" applyBorder="1" applyAlignment="1" applyProtection="1">
      <alignment vertical="center" wrapText="1"/>
      <protection locked="0"/>
    </xf>
    <xf numFmtId="0" fontId="10" fillId="0" borderId="49" xfId="58" applyFont="1" applyFill="1" applyBorder="1" applyAlignment="1">
      <alignment horizontal="center" vertical="center" wrapText="1"/>
      <protection/>
    </xf>
    <xf numFmtId="0" fontId="10" fillId="0" borderId="39" xfId="58" applyFont="1" applyFill="1" applyBorder="1" applyAlignment="1" applyProtection="1">
      <alignment vertical="center" wrapText="1"/>
      <protection locked="0"/>
    </xf>
    <xf numFmtId="172" fontId="10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 applyProtection="1">
      <alignment vertical="center" wrapText="1"/>
      <protection/>
    </xf>
    <xf numFmtId="172" fontId="9" fillId="0" borderId="18" xfId="58" applyNumberFormat="1" applyFont="1" applyFill="1" applyBorder="1" applyAlignment="1" applyProtection="1">
      <alignment vertical="center" wrapText="1"/>
      <protection/>
    </xf>
    <xf numFmtId="172" fontId="9" fillId="0" borderId="64" xfId="58" applyNumberFormat="1" applyFont="1" applyFill="1" applyBorder="1" applyAlignment="1" applyProtection="1">
      <alignment vertical="center" wrapText="1"/>
      <protection/>
    </xf>
    <xf numFmtId="0" fontId="0" fillId="0" borderId="0" xfId="58" applyFill="1" applyAlignment="1">
      <alignment horizontal="right" vertical="center" wrapText="1"/>
      <protection/>
    </xf>
    <xf numFmtId="0" fontId="0" fillId="0" borderId="0" xfId="58" applyFill="1" applyAlignment="1">
      <alignment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10" fillId="0" borderId="48" xfId="58" applyFont="1" applyFill="1" applyBorder="1" applyAlignment="1" applyProtection="1">
      <alignment horizontal="center" vertical="center"/>
      <protection/>
    </xf>
    <xf numFmtId="0" fontId="10" fillId="0" borderId="13" xfId="58" applyFont="1" applyFill="1" applyBorder="1" applyAlignment="1" applyProtection="1">
      <alignment vertical="center" wrapText="1"/>
      <protection/>
    </xf>
    <xf numFmtId="172" fontId="10" fillId="0" borderId="13" xfId="58" applyNumberFormat="1" applyFont="1" applyFill="1" applyBorder="1" applyAlignment="1" applyProtection="1">
      <alignment vertical="center"/>
      <protection locked="0"/>
    </xf>
    <xf numFmtId="172" fontId="10" fillId="0" borderId="23" xfId="58" applyNumberFormat="1" applyFont="1" applyFill="1" applyBorder="1" applyAlignment="1" applyProtection="1">
      <alignment vertical="center"/>
      <protection locked="0"/>
    </xf>
    <xf numFmtId="172" fontId="9" fillId="0" borderId="23" xfId="58" applyNumberFormat="1" applyFont="1" applyFill="1" applyBorder="1" applyAlignment="1" applyProtection="1">
      <alignment vertical="center"/>
      <protection/>
    </xf>
    <xf numFmtId="172" fontId="9" fillId="0" borderId="16" xfId="58" applyNumberFormat="1" applyFont="1" applyFill="1" applyBorder="1" applyAlignment="1" applyProtection="1">
      <alignment vertical="center"/>
      <protection/>
    </xf>
    <xf numFmtId="0" fontId="10" fillId="0" borderId="49" xfId="58" applyFont="1" applyFill="1" applyBorder="1" applyAlignment="1" applyProtection="1">
      <alignment horizontal="center" vertical="center"/>
      <protection/>
    </xf>
    <xf numFmtId="0" fontId="10" fillId="0" borderId="26" xfId="58" applyFont="1" applyFill="1" applyBorder="1" applyAlignment="1" applyProtection="1">
      <alignment vertical="center" wrapText="1"/>
      <protection/>
    </xf>
    <xf numFmtId="0" fontId="10" fillId="0" borderId="26" xfId="58" applyFont="1" applyFill="1" applyBorder="1" applyAlignment="1" applyProtection="1">
      <alignment vertical="center" wrapText="1"/>
      <protection locked="0"/>
    </xf>
    <xf numFmtId="172" fontId="10" fillId="0" borderId="26" xfId="58" applyNumberFormat="1" applyFont="1" applyFill="1" applyBorder="1" applyAlignment="1" applyProtection="1">
      <alignment vertical="center"/>
      <protection locked="0"/>
    </xf>
    <xf numFmtId="172" fontId="10" fillId="0" borderId="24" xfId="58" applyNumberFormat="1" applyFont="1" applyFill="1" applyBorder="1" applyAlignment="1" applyProtection="1">
      <alignment vertical="center"/>
      <protection locked="0"/>
    </xf>
    <xf numFmtId="0" fontId="10" fillId="0" borderId="44" xfId="58" applyFont="1" applyFill="1" applyBorder="1" applyAlignment="1" applyProtection="1">
      <alignment horizontal="center" vertical="center"/>
      <protection/>
    </xf>
    <xf numFmtId="0" fontId="10" fillId="0" borderId="39" xfId="58" applyFont="1" applyFill="1" applyBorder="1" applyAlignment="1" applyProtection="1">
      <alignment vertical="center" wrapText="1"/>
      <protection/>
    </xf>
    <xf numFmtId="172" fontId="10" fillId="0" borderId="39" xfId="58" applyNumberFormat="1" applyFont="1" applyFill="1" applyBorder="1" applyAlignment="1" applyProtection="1">
      <alignment vertical="center"/>
      <protection locked="0"/>
    </xf>
    <xf numFmtId="172" fontId="10" fillId="0" borderId="35" xfId="58" applyNumberFormat="1" applyFont="1" applyFill="1" applyBorder="1" applyAlignment="1" applyProtection="1">
      <alignment vertical="center"/>
      <protection locked="0"/>
    </xf>
    <xf numFmtId="172" fontId="9" fillId="0" borderId="10" xfId="58" applyNumberFormat="1" applyFont="1" applyFill="1" applyBorder="1" applyAlignment="1" applyProtection="1">
      <alignment vertical="center"/>
      <protection/>
    </xf>
    <xf numFmtId="172" fontId="9" fillId="0" borderId="15" xfId="58" applyNumberFormat="1" applyFont="1" applyFill="1" applyBorder="1" applyAlignment="1" applyProtection="1">
      <alignment vertical="center"/>
      <protection/>
    </xf>
    <xf numFmtId="172" fontId="9" fillId="0" borderId="12" xfId="58" applyNumberFormat="1" applyFont="1" applyFill="1" applyBorder="1" applyAlignment="1" applyProtection="1">
      <alignment vertical="center"/>
      <protection/>
    </xf>
    <xf numFmtId="172" fontId="9" fillId="0" borderId="52" xfId="58" applyNumberFormat="1" applyFont="1" applyFill="1" applyBorder="1" applyAlignment="1" applyProtection="1">
      <alignment vertical="center"/>
      <protection/>
    </xf>
    <xf numFmtId="172" fontId="4" fillId="0" borderId="10" xfId="58" applyNumberFormat="1" applyFont="1" applyFill="1" applyBorder="1" applyAlignment="1" applyProtection="1">
      <alignment vertical="center"/>
      <protection/>
    </xf>
    <xf numFmtId="0" fontId="51" fillId="0" borderId="13" xfId="60" applyFont="1" applyFill="1" applyBorder="1" applyAlignment="1">
      <alignment horizontal="center" vertical="center" wrapText="1"/>
      <protection/>
    </xf>
    <xf numFmtId="0" fontId="41" fillId="0" borderId="21" xfId="61" applyFont="1" applyFill="1" applyBorder="1" applyAlignment="1" applyProtection="1">
      <alignment horizontal="center" vertical="center" wrapText="1"/>
      <protection/>
    </xf>
    <xf numFmtId="0" fontId="0" fillId="0" borderId="31" xfId="61" applyFont="1" applyFill="1" applyBorder="1">
      <alignment/>
      <protection/>
    </xf>
    <xf numFmtId="0" fontId="0" fillId="0" borderId="62" xfId="61" applyFont="1" applyFill="1" applyBorder="1">
      <alignment/>
      <protection/>
    </xf>
    <xf numFmtId="0" fontId="41" fillId="0" borderId="17" xfId="61" applyFont="1" applyFill="1" applyBorder="1" applyAlignment="1" applyProtection="1">
      <alignment horizontal="center" vertical="center" wrapText="1"/>
      <protection/>
    </xf>
    <xf numFmtId="0" fontId="41" fillId="0" borderId="27" xfId="61" applyFont="1" applyFill="1" applyBorder="1" applyAlignment="1" applyProtection="1">
      <alignment horizontal="center" vertical="center" wrapText="1"/>
      <protection/>
    </xf>
    <xf numFmtId="0" fontId="41" fillId="0" borderId="39" xfId="61" applyFont="1" applyFill="1" applyBorder="1" applyAlignment="1" applyProtection="1">
      <alignment horizontal="center" vertical="center" wrapText="1"/>
      <protection/>
    </xf>
    <xf numFmtId="0" fontId="41" fillId="0" borderId="43" xfId="61" applyFont="1" applyFill="1" applyBorder="1" applyAlignment="1" applyProtection="1">
      <alignment horizontal="center" vertical="center" wrapText="1"/>
      <protection/>
    </xf>
    <xf numFmtId="0" fontId="41" fillId="0" borderId="19" xfId="61" applyFont="1" applyFill="1" applyBorder="1" applyAlignment="1" applyProtection="1">
      <alignment horizontal="center" vertical="center" wrapText="1"/>
      <protection/>
    </xf>
    <xf numFmtId="0" fontId="41" fillId="0" borderId="12" xfId="61" applyFont="1" applyFill="1" applyBorder="1" applyAlignment="1" applyProtection="1">
      <alignment horizontal="center" vertical="center" wrapText="1"/>
      <protection/>
    </xf>
    <xf numFmtId="172" fontId="41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53" fillId="0" borderId="0" xfId="61" applyFont="1" applyFill="1">
      <alignment/>
      <protection/>
    </xf>
    <xf numFmtId="172" fontId="41" fillId="0" borderId="0" xfId="61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41" fillId="0" borderId="10" xfId="61" applyFont="1" applyFill="1" applyBorder="1" applyAlignment="1" applyProtection="1">
      <alignment horizontal="center" vertical="center" wrapText="1"/>
      <protection/>
    </xf>
    <xf numFmtId="0" fontId="41" fillId="0" borderId="28" xfId="61" applyFont="1" applyFill="1" applyBorder="1" applyAlignment="1" applyProtection="1">
      <alignment horizontal="center" vertical="center" wrapText="1"/>
      <protection/>
    </xf>
    <xf numFmtId="172" fontId="1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0" applyNumberFormat="1" applyFill="1" applyBorder="1" applyAlignment="1" applyProtection="1">
      <alignment vertical="center" wrapText="1"/>
      <protection/>
    </xf>
    <xf numFmtId="0" fontId="3" fillId="0" borderId="11" xfId="61" applyFont="1" applyFill="1" applyBorder="1" applyAlignment="1" applyProtection="1">
      <alignment horizontal="left" vertical="center" wrapText="1" indent="1"/>
      <protection/>
    </xf>
    <xf numFmtId="0" fontId="3" fillId="0" borderId="10" xfId="61" applyFont="1" applyFill="1" applyBorder="1" applyAlignment="1" applyProtection="1">
      <alignment horizontal="left" vertical="center" wrapText="1" indent="1"/>
      <protection/>
    </xf>
    <xf numFmtId="49" fontId="5" fillId="0" borderId="47" xfId="61" applyNumberFormat="1" applyFont="1" applyFill="1" applyBorder="1" applyAlignment="1" applyProtection="1">
      <alignment horizontal="left" vertical="center" wrapText="1" indent="1"/>
      <protection/>
    </xf>
    <xf numFmtId="0" fontId="44" fillId="0" borderId="25" xfId="0" applyFont="1" applyBorder="1" applyAlignment="1" applyProtection="1">
      <alignment horizontal="left" wrapText="1" indent="1"/>
      <protection/>
    </xf>
    <xf numFmtId="49" fontId="5" fillId="0" borderId="48" xfId="61" applyNumberFormat="1" applyFont="1" applyFill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left" wrapText="1" indent="1"/>
      <protection/>
    </xf>
    <xf numFmtId="49" fontId="5" fillId="0" borderId="49" xfId="61" applyNumberFormat="1" applyFont="1" applyFill="1" applyBorder="1" applyAlignment="1" applyProtection="1">
      <alignment horizontal="left" vertical="center" wrapText="1" indent="1"/>
      <protection/>
    </xf>
    <xf numFmtId="0" fontId="44" fillId="0" borderId="26" xfId="0" applyFont="1" applyBorder="1" applyAlignment="1" applyProtection="1">
      <alignment horizontal="left" wrapText="1" indent="1"/>
      <protection/>
    </xf>
    <xf numFmtId="0" fontId="8" fillId="0" borderId="10" xfId="0" applyFont="1" applyBorder="1" applyAlignment="1" applyProtection="1">
      <alignment horizontal="left" vertical="center" wrapText="1" indent="1"/>
      <protection/>
    </xf>
    <xf numFmtId="0" fontId="8" fillId="0" borderId="11" xfId="0" applyFont="1" applyBorder="1" applyAlignment="1" applyProtection="1">
      <alignment wrapText="1"/>
      <protection/>
    </xf>
    <xf numFmtId="0" fontId="44" fillId="0" borderId="26" xfId="0" applyFont="1" applyBorder="1" applyAlignment="1" applyProtection="1">
      <alignment wrapText="1"/>
      <protection/>
    </xf>
    <xf numFmtId="0" fontId="44" fillId="0" borderId="47" xfId="0" applyFont="1" applyBorder="1" applyAlignment="1" applyProtection="1">
      <alignment wrapText="1"/>
      <protection/>
    </xf>
    <xf numFmtId="0" fontId="44" fillId="0" borderId="48" xfId="0" applyFont="1" applyBorder="1" applyAlignment="1" applyProtection="1">
      <alignment wrapText="1"/>
      <protection/>
    </xf>
    <xf numFmtId="0" fontId="44" fillId="0" borderId="49" xfId="0" applyFont="1" applyBorder="1" applyAlignment="1" applyProtection="1">
      <alignment wrapText="1"/>
      <protection/>
    </xf>
    <xf numFmtId="0" fontId="8" fillId="0" borderId="10" xfId="0" applyFont="1" applyBorder="1" applyAlignment="1" applyProtection="1">
      <alignment wrapText="1"/>
      <protection/>
    </xf>
    <xf numFmtId="0" fontId="8" fillId="0" borderId="66" xfId="0" applyFont="1" applyBorder="1" applyAlignment="1" applyProtection="1">
      <alignment wrapText="1"/>
      <protection/>
    </xf>
    <xf numFmtId="0" fontId="8" fillId="0" borderId="18" xfId="0" applyFont="1" applyBorder="1" applyAlignment="1" applyProtection="1">
      <alignment wrapText="1"/>
      <protection/>
    </xf>
    <xf numFmtId="0" fontId="5" fillId="0" borderId="0" xfId="61" applyFont="1" applyFill="1">
      <alignment/>
      <protection/>
    </xf>
    <xf numFmtId="0" fontId="3" fillId="0" borderId="11" xfId="61" applyFont="1" applyFill="1" applyBorder="1" applyAlignment="1" applyProtection="1">
      <alignment horizontal="center" vertical="center" wrapText="1"/>
      <protection/>
    </xf>
    <xf numFmtId="0" fontId="3" fillId="0" borderId="10" xfId="61" applyFont="1" applyFill="1" applyBorder="1" applyAlignment="1" applyProtection="1">
      <alignment horizontal="center" vertical="center" wrapText="1"/>
      <protection/>
    </xf>
    <xf numFmtId="0" fontId="3" fillId="0" borderId="20" xfId="61" applyFont="1" applyFill="1" applyBorder="1" applyAlignment="1" applyProtection="1">
      <alignment horizontal="left" vertical="center" wrapText="1" indent="1"/>
      <protection/>
    </xf>
    <xf numFmtId="0" fontId="3" fillId="0" borderId="17" xfId="61" applyFont="1" applyFill="1" applyBorder="1" applyAlignment="1" applyProtection="1">
      <alignment vertical="center" wrapText="1"/>
      <protection/>
    </xf>
    <xf numFmtId="49" fontId="5" fillId="0" borderId="50" xfId="61" applyNumberFormat="1" applyFont="1" applyFill="1" applyBorder="1" applyAlignment="1" applyProtection="1">
      <alignment horizontal="left" vertical="center" wrapText="1" indent="1"/>
      <protection/>
    </xf>
    <xf numFmtId="0" fontId="5" fillId="0" borderId="38" xfId="61" applyFont="1" applyFill="1" applyBorder="1" applyAlignment="1" applyProtection="1">
      <alignment horizontal="left" vertical="center" wrapText="1" indent="1"/>
      <protection/>
    </xf>
    <xf numFmtId="0" fontId="5" fillId="0" borderId="13" xfId="61" applyFont="1" applyFill="1" applyBorder="1" applyAlignment="1" applyProtection="1">
      <alignment horizontal="left" vertical="center" wrapText="1" indent="1"/>
      <protection/>
    </xf>
    <xf numFmtId="0" fontId="5" fillId="0" borderId="14" xfId="61" applyFont="1" applyFill="1" applyBorder="1" applyAlignment="1" applyProtection="1">
      <alignment horizontal="left" vertical="center" wrapText="1" indent="1"/>
      <protection/>
    </xf>
    <xf numFmtId="0" fontId="5" fillId="0" borderId="0" xfId="61" applyFont="1" applyFill="1" applyBorder="1" applyAlignment="1" applyProtection="1">
      <alignment horizontal="left" vertical="center" wrapText="1" indent="1"/>
      <protection/>
    </xf>
    <xf numFmtId="0" fontId="5" fillId="0" borderId="13" xfId="61" applyFont="1" applyFill="1" applyBorder="1" applyAlignment="1" applyProtection="1">
      <alignment horizontal="left" indent="6"/>
      <protection/>
    </xf>
    <xf numFmtId="0" fontId="5" fillId="0" borderId="13" xfId="61" applyFont="1" applyFill="1" applyBorder="1" applyAlignment="1" applyProtection="1">
      <alignment horizontal="left" vertical="center" wrapText="1" indent="6"/>
      <protection/>
    </xf>
    <xf numFmtId="49" fontId="5" fillId="0" borderId="60" xfId="61" applyNumberFormat="1" applyFont="1" applyFill="1" applyBorder="1" applyAlignment="1" applyProtection="1">
      <alignment horizontal="left" vertical="center" wrapText="1" indent="1"/>
      <protection/>
    </xf>
    <xf numFmtId="0" fontId="5" fillId="0" borderId="26" xfId="61" applyFont="1" applyFill="1" applyBorder="1" applyAlignment="1" applyProtection="1">
      <alignment horizontal="left" vertical="center" wrapText="1" indent="6"/>
      <protection/>
    </xf>
    <xf numFmtId="49" fontId="5" fillId="0" borderId="44" xfId="61" applyNumberFormat="1" applyFont="1" applyFill="1" applyBorder="1" applyAlignment="1" applyProtection="1">
      <alignment horizontal="left" vertical="center" wrapText="1" indent="1"/>
      <protection/>
    </xf>
    <xf numFmtId="0" fontId="5" fillId="0" borderId="39" xfId="61" applyFont="1" applyFill="1" applyBorder="1" applyAlignment="1" applyProtection="1">
      <alignment horizontal="left" vertical="center" wrapText="1" indent="6"/>
      <protection/>
    </xf>
    <xf numFmtId="0" fontId="3" fillId="0" borderId="10" xfId="61" applyFont="1" applyFill="1" applyBorder="1" applyAlignment="1" applyProtection="1">
      <alignment vertical="center" wrapText="1"/>
      <protection/>
    </xf>
    <xf numFmtId="0" fontId="5" fillId="0" borderId="26" xfId="61" applyFont="1" applyFill="1" applyBorder="1" applyAlignment="1" applyProtection="1">
      <alignment horizontal="left" vertical="center" wrapText="1" indent="1"/>
      <protection/>
    </xf>
    <xf numFmtId="0" fontId="44" fillId="0" borderId="26" xfId="0" applyFont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left" vertical="center" wrapText="1" indent="1"/>
      <protection/>
    </xf>
    <xf numFmtId="0" fontId="5" fillId="0" borderId="25" xfId="61" applyFont="1" applyFill="1" applyBorder="1" applyAlignment="1" applyProtection="1">
      <alignment horizontal="left" vertical="center" wrapText="1" indent="6"/>
      <protection/>
    </xf>
    <xf numFmtId="0" fontId="3" fillId="0" borderId="10" xfId="61" applyFont="1" applyFill="1" applyBorder="1" applyAlignment="1" applyProtection="1">
      <alignment horizontal="left" vertical="center" wrapText="1" indent="1"/>
      <protection/>
    </xf>
    <xf numFmtId="0" fontId="5" fillId="0" borderId="25" xfId="61" applyFont="1" applyFill="1" applyBorder="1" applyAlignment="1" applyProtection="1">
      <alignment horizontal="left" vertical="center" wrapText="1" indent="1"/>
      <protection/>
    </xf>
    <xf numFmtId="0" fontId="5" fillId="0" borderId="61" xfId="61" applyFont="1" applyFill="1" applyBorder="1" applyAlignment="1" applyProtection="1">
      <alignment horizontal="left" vertical="center" wrapText="1" indent="1"/>
      <protection/>
    </xf>
    <xf numFmtId="0" fontId="8" fillId="0" borderId="66" xfId="0" applyFont="1" applyBorder="1" applyAlignment="1" applyProtection="1">
      <alignment horizontal="left" vertical="center" wrapText="1" indent="1"/>
      <protection/>
    </xf>
    <xf numFmtId="0" fontId="8" fillId="0" borderId="18" xfId="0" applyFont="1" applyBorder="1" applyAlignment="1" applyProtection="1">
      <alignment horizontal="left" vertical="center" wrapText="1" indent="1"/>
      <protection/>
    </xf>
    <xf numFmtId="172" fontId="15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15" fillId="0" borderId="21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0" fontId="15" fillId="0" borderId="39" xfId="61" applyFont="1" applyFill="1" applyBorder="1" applyAlignment="1" applyProtection="1">
      <alignment horizontal="center" vertical="center" wrapText="1"/>
      <protection/>
    </xf>
    <xf numFmtId="0" fontId="15" fillId="0" borderId="43" xfId="61" applyFont="1" applyFill="1" applyBorder="1" applyAlignment="1" applyProtection="1">
      <alignment horizontal="center" vertical="center" wrapText="1"/>
      <protection/>
    </xf>
    <xf numFmtId="0" fontId="15" fillId="0" borderId="17" xfId="61" applyFont="1" applyFill="1" applyBorder="1" applyAlignment="1" applyProtection="1">
      <alignment horizontal="center" vertical="center" wrapText="1"/>
      <protection/>
    </xf>
    <xf numFmtId="0" fontId="15" fillId="0" borderId="19" xfId="61" applyFont="1" applyFill="1" applyBorder="1" applyAlignment="1" applyProtection="1">
      <alignment horizontal="center" vertical="center" wrapText="1"/>
      <protection/>
    </xf>
    <xf numFmtId="0" fontId="15" fillId="0" borderId="12" xfId="61" applyFont="1" applyFill="1" applyBorder="1" applyAlignment="1" applyProtection="1">
      <alignment horizontal="center" vertical="center" wrapText="1"/>
      <protection/>
    </xf>
    <xf numFmtId="172" fontId="15" fillId="0" borderId="19" xfId="61" applyNumberFormat="1" applyFont="1" applyFill="1" applyBorder="1" applyAlignment="1" applyProtection="1">
      <alignment horizontal="right" vertical="center" wrapText="1" indent="1"/>
      <protection/>
    </xf>
    <xf numFmtId="172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" fontId="15" fillId="0" borderId="12" xfId="61" applyNumberFormat="1" applyFont="1" applyFill="1" applyBorder="1" applyAlignment="1" applyProtection="1">
      <alignment horizontal="right" vertical="center" wrapText="1"/>
      <protection/>
    </xf>
    <xf numFmtId="172" fontId="24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33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15" fillId="0" borderId="16" xfId="61" applyNumberFormat="1" applyFont="1" applyFill="1" applyBorder="1" applyAlignment="1" applyProtection="1">
      <alignment horizontal="right" vertical="center" wrapText="1"/>
      <protection/>
    </xf>
    <xf numFmtId="172" fontId="24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15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15" fillId="0" borderId="10" xfId="61" applyNumberFormat="1" applyFont="1" applyFill="1" applyBorder="1" applyAlignment="1" applyProtection="1">
      <alignment horizontal="right" vertical="center" wrapText="1" indent="1"/>
      <protection/>
    </xf>
    <xf numFmtId="172" fontId="15" fillId="0" borderId="19" xfId="61" applyNumberFormat="1" applyFont="1" applyFill="1" applyBorder="1" applyAlignment="1" applyProtection="1">
      <alignment horizontal="right" vertical="center" wrapText="1" indent="1"/>
      <protection/>
    </xf>
    <xf numFmtId="172" fontId="15" fillId="0" borderId="28" xfId="61" applyNumberFormat="1" applyFont="1" applyFill="1" applyBorder="1" applyAlignment="1" applyProtection="1">
      <alignment horizontal="right" vertical="center" wrapText="1" indent="1"/>
      <protection/>
    </xf>
    <xf numFmtId="172" fontId="15" fillId="0" borderId="12" xfId="61" applyNumberFormat="1" applyFont="1" applyFill="1" applyBorder="1" applyAlignment="1" applyProtection="1">
      <alignment horizontal="right" vertical="center" wrapText="1"/>
      <protection/>
    </xf>
    <xf numFmtId="172" fontId="24" fillId="0" borderId="32" xfId="61" applyNumberFormat="1" applyFont="1" applyFill="1" applyBorder="1" applyAlignment="1" applyProtection="1">
      <alignment horizontal="right" vertical="center" wrapText="1"/>
      <protection/>
    </xf>
    <xf numFmtId="172" fontId="24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16" xfId="61" applyNumberFormat="1" applyFont="1" applyFill="1" applyBorder="1" applyAlignment="1" applyProtection="1">
      <alignment horizontal="right" vertical="center" wrapText="1"/>
      <protection/>
    </xf>
    <xf numFmtId="172" fontId="24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6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7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3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3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55" fillId="0" borderId="33" xfId="61" applyNumberFormat="1" applyFont="1" applyFill="1" applyBorder="1" applyAlignment="1" applyProtection="1">
      <alignment horizontal="right" vertical="center" wrapText="1"/>
      <protection/>
    </xf>
    <xf numFmtId="172" fontId="15" fillId="0" borderId="12" xfId="61" applyNumberFormat="1" applyFont="1" applyFill="1" applyBorder="1" applyAlignment="1" applyProtection="1">
      <alignment horizontal="right" vertical="center" wrapText="1"/>
      <protection/>
    </xf>
    <xf numFmtId="172" fontId="15" fillId="0" borderId="16" xfId="61" applyNumberFormat="1" applyFont="1" applyFill="1" applyBorder="1" applyAlignment="1" applyProtection="1">
      <alignment horizontal="right" vertical="center" wrapText="1"/>
      <protection/>
    </xf>
    <xf numFmtId="172" fontId="56" fillId="0" borderId="33" xfId="61" applyNumberFormat="1" applyFont="1" applyFill="1" applyBorder="1" applyAlignment="1" applyProtection="1">
      <alignment horizontal="right" vertical="center" wrapText="1"/>
      <protection/>
    </xf>
    <xf numFmtId="172" fontId="24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56" fillId="0" borderId="32" xfId="61" applyNumberFormat="1" applyFont="1" applyFill="1" applyBorder="1" applyAlignment="1" applyProtection="1">
      <alignment horizontal="right" vertical="center" wrapText="1"/>
      <protection/>
    </xf>
    <xf numFmtId="172" fontId="15" fillId="0" borderId="32" xfId="61" applyNumberFormat="1" applyFont="1" applyFill="1" applyBorder="1" applyAlignment="1" applyProtection="1">
      <alignment horizontal="right" vertical="center" wrapText="1"/>
      <protection/>
    </xf>
    <xf numFmtId="0" fontId="24" fillId="0" borderId="16" xfId="61" applyFont="1" applyFill="1" applyBorder="1">
      <alignment/>
      <protection/>
    </xf>
    <xf numFmtId="0" fontId="24" fillId="0" borderId="33" xfId="61" applyFont="1" applyFill="1" applyBorder="1">
      <alignment/>
      <protection/>
    </xf>
    <xf numFmtId="0" fontId="24" fillId="0" borderId="12" xfId="61" applyFont="1" applyFill="1" applyBorder="1">
      <alignment/>
      <protection/>
    </xf>
    <xf numFmtId="0" fontId="24" fillId="0" borderId="32" xfId="61" applyFont="1" applyFill="1" applyBorder="1">
      <alignment/>
      <protection/>
    </xf>
    <xf numFmtId="172" fontId="15" fillId="0" borderId="10" xfId="61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19" xfId="61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28" xfId="61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61" applyFont="1" applyFill="1">
      <alignment/>
      <protection/>
    </xf>
    <xf numFmtId="172" fontId="15" fillId="0" borderId="0" xfId="61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15" fillId="0" borderId="10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172" fontId="15" fillId="0" borderId="21" xfId="61" applyNumberFormat="1" applyFont="1" applyFill="1" applyBorder="1" applyAlignment="1" applyProtection="1">
      <alignment horizontal="center" vertical="center" wrapText="1"/>
      <protection/>
    </xf>
    <xf numFmtId="172" fontId="15" fillId="0" borderId="17" xfId="61" applyNumberFormat="1" applyFont="1" applyFill="1" applyBorder="1" applyAlignment="1" applyProtection="1">
      <alignment horizontal="right" vertical="center" wrapText="1" indent="1"/>
      <protection/>
    </xf>
    <xf numFmtId="172" fontId="15" fillId="0" borderId="27" xfId="61" applyNumberFormat="1" applyFont="1" applyFill="1" applyBorder="1" applyAlignment="1" applyProtection="1">
      <alignment horizontal="right" vertical="center" wrapText="1" indent="1"/>
      <protection/>
    </xf>
    <xf numFmtId="1" fontId="15" fillId="0" borderId="12" xfId="61" applyNumberFormat="1" applyFont="1" applyFill="1" applyBorder="1">
      <alignment/>
      <protection/>
    </xf>
    <xf numFmtId="172" fontId="24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32" xfId="61" applyNumberFormat="1" applyFont="1" applyFill="1" applyBorder="1">
      <alignment/>
      <protection/>
    </xf>
    <xf numFmtId="1" fontId="24" fillId="0" borderId="16" xfId="61" applyNumberFormat="1" applyFont="1" applyFill="1" applyBorder="1">
      <alignment/>
      <protection/>
    </xf>
    <xf numFmtId="172" fontId="24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7" xfId="61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12" xfId="61" applyNumberFormat="1" applyFont="1" applyFill="1" applyBorder="1">
      <alignment/>
      <protection/>
    </xf>
    <xf numFmtId="1" fontId="24" fillId="0" borderId="33" xfId="61" applyNumberFormat="1" applyFont="1" applyFill="1" applyBorder="1">
      <alignment/>
      <protection/>
    </xf>
    <xf numFmtId="172" fontId="19" fillId="0" borderId="10" xfId="0" applyNumberFormat="1" applyFont="1" applyBorder="1" applyAlignment="1" applyProtection="1">
      <alignment horizontal="right" vertical="center" wrapText="1" indent="1"/>
      <protection/>
    </xf>
    <xf numFmtId="172" fontId="19" fillId="0" borderId="19" xfId="0" applyNumberFormat="1" applyFont="1" applyBorder="1" applyAlignment="1" applyProtection="1">
      <alignment horizontal="right" vertical="center" wrapText="1" indent="1"/>
      <protection/>
    </xf>
    <xf numFmtId="172" fontId="19" fillId="0" borderId="28" xfId="0" applyNumberFormat="1" applyFont="1" applyBorder="1" applyAlignment="1" applyProtection="1">
      <alignment horizontal="right" vertical="center" wrapText="1" indent="1"/>
      <protection/>
    </xf>
    <xf numFmtId="172" fontId="19" fillId="0" borderId="10" xfId="0" applyNumberFormat="1" applyFont="1" applyBorder="1" applyAlignment="1" applyProtection="1" quotePrefix="1">
      <alignment horizontal="right" vertical="center" wrapText="1" indent="1"/>
      <protection/>
    </xf>
    <xf numFmtId="172" fontId="19" fillId="0" borderId="19" xfId="0" applyNumberFormat="1" applyFont="1" applyBorder="1" applyAlignment="1" applyProtection="1" quotePrefix="1">
      <alignment horizontal="right" vertical="center" wrapText="1" indent="1"/>
      <protection/>
    </xf>
    <xf numFmtId="172" fontId="19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24" fillId="0" borderId="0" xfId="61" applyFont="1" applyFill="1" applyAlignment="1" applyProtection="1">
      <alignment horizontal="right" vertical="center" indent="1"/>
      <protection/>
    </xf>
    <xf numFmtId="172" fontId="19" fillId="0" borderId="0" xfId="0" applyNumberFormat="1" applyFont="1" applyBorder="1" applyAlignment="1" applyProtection="1" quotePrefix="1">
      <alignment horizontal="right" vertical="center" wrapText="1" indent="1"/>
      <protection/>
    </xf>
    <xf numFmtId="172" fontId="15" fillId="0" borderId="15" xfId="61" applyNumberFormat="1" applyFont="1" applyFill="1" applyBorder="1" applyAlignment="1" applyProtection="1">
      <alignment horizontal="right" vertical="center" wrapText="1" indent="1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1" fillId="0" borderId="39" xfId="61" applyFont="1" applyFill="1" applyBorder="1" applyAlignment="1" applyProtection="1">
      <alignment horizontal="center" vertical="center" wrapText="1"/>
      <protection/>
    </xf>
    <xf numFmtId="0" fontId="1" fillId="0" borderId="43" xfId="61" applyFont="1" applyFill="1" applyBorder="1" applyAlignment="1" applyProtection="1">
      <alignment horizontal="center" vertical="center" wrapText="1"/>
      <protection/>
    </xf>
    <xf numFmtId="172" fontId="15" fillId="0" borderId="32" xfId="61" applyNumberFormat="1" applyFont="1" applyFill="1" applyBorder="1" applyAlignment="1" applyProtection="1">
      <alignment horizontal="right" vertical="center" wrapText="1"/>
      <protection locked="0"/>
    </xf>
    <xf numFmtId="172" fontId="15" fillId="0" borderId="16" xfId="61" applyNumberFormat="1" applyFont="1" applyFill="1" applyBorder="1" applyAlignment="1" applyProtection="1">
      <alignment horizontal="right" vertical="center" wrapText="1"/>
      <protection locked="0"/>
    </xf>
    <xf numFmtId="172" fontId="15" fillId="0" borderId="12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16" xfId="61" applyNumberFormat="1" applyFont="1" applyFill="1" applyBorder="1" applyAlignment="1" applyProtection="1">
      <alignment horizontal="right" vertical="center" wrapText="1"/>
      <protection/>
    </xf>
    <xf numFmtId="172" fontId="55" fillId="0" borderId="33" xfId="61" applyNumberFormat="1" applyFont="1" applyFill="1" applyBorder="1" applyAlignment="1" applyProtection="1">
      <alignment horizontal="right" vertical="center" wrapText="1"/>
      <protection/>
    </xf>
    <xf numFmtId="172" fontId="56" fillId="0" borderId="33" xfId="61" applyNumberFormat="1" applyFont="1" applyFill="1" applyBorder="1" applyAlignment="1" applyProtection="1">
      <alignment horizontal="right" vertical="center" wrapText="1"/>
      <protection/>
    </xf>
    <xf numFmtId="172" fontId="56" fillId="0" borderId="32" xfId="61" applyNumberFormat="1" applyFont="1" applyFill="1" applyBorder="1" applyAlignment="1" applyProtection="1">
      <alignment horizontal="right" vertical="center" wrapText="1"/>
      <protection/>
    </xf>
    <xf numFmtId="0" fontId="24" fillId="0" borderId="33" xfId="61" applyFont="1" applyFill="1" applyBorder="1">
      <alignment/>
      <protection/>
    </xf>
    <xf numFmtId="0" fontId="24" fillId="0" borderId="12" xfId="61" applyFont="1" applyFill="1" applyBorder="1">
      <alignment/>
      <protection/>
    </xf>
    <xf numFmtId="0" fontId="24" fillId="0" borderId="32" xfId="61" applyFont="1" applyFill="1" applyBorder="1">
      <alignment/>
      <protection/>
    </xf>
    <xf numFmtId="0" fontId="24" fillId="0" borderId="16" xfId="61" applyFont="1" applyFill="1" applyBorder="1">
      <alignment/>
      <protection/>
    </xf>
    <xf numFmtId="0" fontId="15" fillId="0" borderId="10" xfId="61" applyFont="1" applyFill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wrapText="1" indent="1"/>
      <protection/>
    </xf>
    <xf numFmtId="0" fontId="20" fillId="0" borderId="13" xfId="0" applyFont="1" applyBorder="1" applyAlignment="1" applyProtection="1">
      <alignment horizontal="left" wrapText="1" indent="1"/>
      <protection/>
    </xf>
    <xf numFmtId="0" fontId="20" fillId="0" borderId="26" xfId="0" applyFont="1" applyBorder="1" applyAlignment="1" applyProtection="1">
      <alignment horizontal="left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20" fillId="0" borderId="26" xfId="0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5" fillId="0" borderId="0" xfId="61" applyFont="1" applyFill="1" applyBorder="1" applyAlignment="1" applyProtection="1">
      <alignment vertical="center" wrapText="1"/>
      <protection/>
    </xf>
    <xf numFmtId="0" fontId="15" fillId="0" borderId="17" xfId="61" applyFont="1" applyFill="1" applyBorder="1" applyAlignment="1" applyProtection="1">
      <alignment vertical="center" wrapText="1"/>
      <protection/>
    </xf>
    <xf numFmtId="0" fontId="24" fillId="0" borderId="38" xfId="61" applyFont="1" applyFill="1" applyBorder="1" applyAlignment="1" applyProtection="1">
      <alignment horizontal="left" vertical="center" wrapText="1" indent="1"/>
      <protection/>
    </xf>
    <xf numFmtId="0" fontId="24" fillId="0" borderId="13" xfId="61" applyFont="1" applyFill="1" applyBorder="1" applyAlignment="1" applyProtection="1">
      <alignment horizontal="left" vertical="center" wrapText="1" indent="1"/>
      <protection/>
    </xf>
    <xf numFmtId="0" fontId="24" fillId="0" borderId="14" xfId="61" applyFont="1" applyFill="1" applyBorder="1" applyAlignment="1" applyProtection="1">
      <alignment horizontal="left" vertical="center" wrapText="1" indent="1"/>
      <protection/>
    </xf>
    <xf numFmtId="0" fontId="24" fillId="0" borderId="0" xfId="61" applyFont="1" applyFill="1" applyBorder="1" applyAlignment="1" applyProtection="1">
      <alignment horizontal="left" vertical="center" wrapText="1" indent="1"/>
      <protection/>
    </xf>
    <xf numFmtId="0" fontId="24" fillId="0" borderId="13" xfId="61" applyFont="1" applyFill="1" applyBorder="1" applyAlignment="1" applyProtection="1">
      <alignment horizontal="left" indent="6"/>
      <protection/>
    </xf>
    <xf numFmtId="0" fontId="24" fillId="0" borderId="13" xfId="61" applyFont="1" applyFill="1" applyBorder="1" applyAlignment="1" applyProtection="1">
      <alignment horizontal="left" vertical="center" wrapText="1" indent="6"/>
      <protection/>
    </xf>
    <xf numFmtId="0" fontId="24" fillId="0" borderId="26" xfId="61" applyFont="1" applyFill="1" applyBorder="1" applyAlignment="1" applyProtection="1">
      <alignment horizontal="left" vertical="center" wrapText="1" indent="6"/>
      <protection/>
    </xf>
    <xf numFmtId="0" fontId="24" fillId="0" borderId="39" xfId="61" applyFont="1" applyFill="1" applyBorder="1" applyAlignment="1" applyProtection="1">
      <alignment horizontal="left" vertical="center" wrapText="1" indent="6"/>
      <protection/>
    </xf>
    <xf numFmtId="0" fontId="15" fillId="0" borderId="10" xfId="61" applyFont="1" applyFill="1" applyBorder="1" applyAlignment="1" applyProtection="1">
      <alignment vertical="center" wrapText="1"/>
      <protection/>
    </xf>
    <xf numFmtId="0" fontId="24" fillId="0" borderId="26" xfId="61" applyFont="1" applyFill="1" applyBorder="1" applyAlignment="1" applyProtection="1">
      <alignment horizontal="left" vertical="center" wrapText="1" indent="1"/>
      <protection/>
    </xf>
    <xf numFmtId="0" fontId="20" fillId="0" borderId="26" xfId="0" applyFont="1" applyBorder="1" applyAlignment="1" applyProtection="1">
      <alignment horizontal="left" vertical="center" wrapText="1" indent="1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0" fontId="24" fillId="0" borderId="25" xfId="61" applyFont="1" applyFill="1" applyBorder="1" applyAlignment="1" applyProtection="1">
      <alignment horizontal="left" vertical="center" wrapText="1" indent="6"/>
      <protection/>
    </xf>
    <xf numFmtId="0" fontId="15" fillId="0" borderId="10" xfId="61" applyFont="1" applyFill="1" applyBorder="1" applyAlignment="1" applyProtection="1">
      <alignment horizontal="left" vertical="center" wrapText="1" indent="1"/>
      <protection/>
    </xf>
    <xf numFmtId="0" fontId="24" fillId="0" borderId="25" xfId="61" applyFont="1" applyFill="1" applyBorder="1" applyAlignment="1" applyProtection="1">
      <alignment horizontal="left" vertical="center" wrapText="1" indent="1"/>
      <protection/>
    </xf>
    <xf numFmtId="0" fontId="24" fillId="0" borderId="61" xfId="61" applyFont="1" applyFill="1" applyBorder="1" applyAlignment="1" applyProtection="1">
      <alignment horizontal="left" vertical="center" wrapText="1" indent="1"/>
      <protection/>
    </xf>
    <xf numFmtId="0" fontId="19" fillId="0" borderId="18" xfId="0" applyFont="1" applyBorder="1" applyAlignment="1" applyProtection="1">
      <alignment horizontal="left" vertical="center" wrapText="1" indent="1"/>
      <protection/>
    </xf>
    <xf numFmtId="0" fontId="24" fillId="0" borderId="0" xfId="61" applyFont="1" applyFill="1" applyProtection="1">
      <alignment/>
      <protection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1" xfId="61" applyFont="1" applyFill="1" applyBorder="1" applyAlignment="1" applyProtection="1">
      <alignment horizontal="left" vertical="center" wrapText="1" indent="1"/>
      <protection/>
    </xf>
    <xf numFmtId="49" fontId="24" fillId="0" borderId="47" xfId="61" applyNumberFormat="1" applyFont="1" applyFill="1" applyBorder="1" applyAlignment="1" applyProtection="1">
      <alignment horizontal="left" vertical="center" wrapText="1" indent="1"/>
      <protection/>
    </xf>
    <xf numFmtId="49" fontId="24" fillId="0" borderId="48" xfId="61" applyNumberFormat="1" applyFont="1" applyFill="1" applyBorder="1" applyAlignment="1" applyProtection="1">
      <alignment horizontal="left" vertical="center" wrapText="1" indent="1"/>
      <protection/>
    </xf>
    <xf numFmtId="49" fontId="24" fillId="0" borderId="49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wrapText="1"/>
      <protection/>
    </xf>
    <xf numFmtId="0" fontId="20" fillId="0" borderId="47" xfId="0" applyFont="1" applyBorder="1" applyAlignment="1" applyProtection="1">
      <alignment wrapText="1"/>
      <protection/>
    </xf>
    <xf numFmtId="0" fontId="20" fillId="0" borderId="48" xfId="0" applyFont="1" applyBorder="1" applyAlignment="1" applyProtection="1">
      <alignment wrapText="1"/>
      <protection/>
    </xf>
    <xf numFmtId="0" fontId="20" fillId="0" borderId="49" xfId="0" applyFont="1" applyBorder="1" applyAlignment="1" applyProtection="1">
      <alignment wrapText="1"/>
      <protection/>
    </xf>
    <xf numFmtId="0" fontId="19" fillId="0" borderId="66" xfId="0" applyFont="1" applyBorder="1" applyAlignment="1" applyProtection="1">
      <alignment wrapText="1"/>
      <protection/>
    </xf>
    <xf numFmtId="0" fontId="15" fillId="0" borderId="0" xfId="61" applyFont="1" applyFill="1" applyBorder="1" applyAlignment="1" applyProtection="1">
      <alignment horizontal="center" vertical="center" wrapText="1"/>
      <protection/>
    </xf>
    <xf numFmtId="0" fontId="15" fillId="0" borderId="11" xfId="61" applyFont="1" applyFill="1" applyBorder="1" applyAlignment="1" applyProtection="1">
      <alignment horizontal="center" vertical="center" wrapText="1"/>
      <protection/>
    </xf>
    <xf numFmtId="0" fontId="15" fillId="0" borderId="20" xfId="61" applyFont="1" applyFill="1" applyBorder="1" applyAlignment="1" applyProtection="1">
      <alignment horizontal="left" vertical="center" wrapText="1" indent="1"/>
      <protection/>
    </xf>
    <xf numFmtId="49" fontId="24" fillId="0" borderId="50" xfId="61" applyNumberFormat="1" applyFont="1" applyFill="1" applyBorder="1" applyAlignment="1" applyProtection="1">
      <alignment horizontal="left" vertical="center" wrapText="1" indent="1"/>
      <protection/>
    </xf>
    <xf numFmtId="49" fontId="24" fillId="0" borderId="60" xfId="61" applyNumberFormat="1" applyFont="1" applyFill="1" applyBorder="1" applyAlignment="1" applyProtection="1">
      <alignment horizontal="left" vertical="center" wrapText="1" indent="1"/>
      <protection/>
    </xf>
    <xf numFmtId="49" fontId="24" fillId="0" borderId="44" xfId="61" applyNumberFormat="1" applyFont="1" applyFill="1" applyBorder="1" applyAlignment="1" applyProtection="1">
      <alignment horizontal="left" vertical="center" wrapText="1" indent="1"/>
      <protection/>
    </xf>
    <xf numFmtId="0" fontId="19" fillId="0" borderId="66" xfId="0" applyFont="1" applyBorder="1" applyAlignment="1" applyProtection="1">
      <alignment horizontal="left" vertical="center" wrapText="1" indent="1"/>
      <protection/>
    </xf>
    <xf numFmtId="172" fontId="24" fillId="0" borderId="25" xfId="61" applyNumberFormat="1" applyFont="1" applyFill="1" applyBorder="1" applyAlignment="1" applyProtection="1">
      <alignment horizontal="right" vertical="center" wrapText="1" indent="1"/>
      <protection/>
    </xf>
    <xf numFmtId="172" fontId="24" fillId="0" borderId="29" xfId="61" applyNumberFormat="1" applyFont="1" applyFill="1" applyBorder="1" applyAlignment="1" applyProtection="1">
      <alignment horizontal="right" vertical="center" wrapText="1" indent="1"/>
      <protection/>
    </xf>
    <xf numFmtId="172" fontId="24" fillId="0" borderId="32" xfId="61" applyNumberFormat="1" applyFont="1" applyFill="1" applyBorder="1" applyAlignment="1" applyProtection="1">
      <alignment horizontal="right" vertical="center" wrapText="1"/>
      <protection/>
    </xf>
    <xf numFmtId="1" fontId="24" fillId="0" borderId="51" xfId="61" applyNumberFormat="1" applyFont="1" applyFill="1" applyBorder="1">
      <alignment/>
      <protection/>
    </xf>
    <xf numFmtId="172" fontId="24" fillId="0" borderId="68" xfId="61" applyNumberFormat="1" applyFont="1" applyFill="1" applyBorder="1" applyAlignment="1" applyProtection="1">
      <alignment horizontal="right" vertical="center" wrapText="1"/>
      <protection locked="0"/>
    </xf>
    <xf numFmtId="172" fontId="24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" fontId="24" fillId="0" borderId="32" xfId="61" applyNumberFormat="1" applyFont="1" applyFill="1" applyBorder="1">
      <alignment/>
      <protection/>
    </xf>
    <xf numFmtId="0" fontId="24" fillId="0" borderId="68" xfId="61" applyFont="1" applyFill="1" applyBorder="1">
      <alignment/>
      <protection/>
    </xf>
    <xf numFmtId="0" fontId="24" fillId="0" borderId="0" xfId="61" applyFont="1" applyFill="1">
      <alignment/>
      <protection/>
    </xf>
    <xf numFmtId="172" fontId="15" fillId="0" borderId="21" xfId="61" applyNumberFormat="1" applyFont="1" applyFill="1" applyBorder="1" applyAlignment="1" applyProtection="1">
      <alignment horizontal="right" vertical="center" wrapText="1"/>
      <protection/>
    </xf>
    <xf numFmtId="0" fontId="24" fillId="0" borderId="46" xfId="61" applyFont="1" applyFill="1" applyBorder="1">
      <alignment/>
      <protection/>
    </xf>
    <xf numFmtId="172" fontId="24" fillId="0" borderId="69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47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59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48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5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72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24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72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42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24" fillId="0" borderId="57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60" xfId="0" applyNumberFormat="1" applyFont="1" applyFill="1" applyBorder="1" applyAlignment="1" applyProtection="1">
      <alignment horizontal="left" vertical="center" wrapText="1" indent="1"/>
      <protection/>
    </xf>
    <xf numFmtId="172" fontId="56" fillId="0" borderId="61" xfId="0" applyNumberFormat="1" applyFont="1" applyFill="1" applyBorder="1" applyAlignment="1" applyProtection="1">
      <alignment horizontal="right" vertical="center" wrapText="1" indent="1"/>
      <protection/>
    </xf>
    <xf numFmtId="172" fontId="2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72" fontId="56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56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25" xfId="61" applyFont="1" applyFill="1" applyBorder="1" applyAlignment="1" applyProtection="1">
      <alignment horizontal="left" vertical="center" wrapText="1" indent="1"/>
      <protection/>
    </xf>
    <xf numFmtId="172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72" fontId="15" fillId="0" borderId="42" xfId="0" applyNumberFormat="1" applyFont="1" applyFill="1" applyBorder="1" applyAlignment="1" applyProtection="1">
      <alignment horizontal="center" vertical="center" wrapText="1"/>
      <protection/>
    </xf>
    <xf numFmtId="172" fontId="15" fillId="0" borderId="11" xfId="0" applyNumberFormat="1" applyFont="1" applyFill="1" applyBorder="1" applyAlignment="1" applyProtection="1">
      <alignment horizontal="center" vertical="center" wrapText="1"/>
      <protection/>
    </xf>
    <xf numFmtId="172" fontId="15" fillId="0" borderId="10" xfId="0" applyNumberFormat="1" applyFont="1" applyFill="1" applyBorder="1" applyAlignment="1" applyProtection="1">
      <alignment horizontal="center" vertical="center" wrapText="1"/>
      <protection/>
    </xf>
    <xf numFmtId="172" fontId="15" fillId="0" borderId="12" xfId="0" applyNumberFormat="1" applyFont="1" applyFill="1" applyBorder="1" applyAlignment="1" applyProtection="1">
      <alignment horizontal="center" vertical="center" wrapText="1"/>
      <protection/>
    </xf>
    <xf numFmtId="172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60" xfId="0" applyNumberFormat="1" applyFont="1" applyFill="1" applyBorder="1" applyAlignment="1" applyProtection="1">
      <alignment horizontal="left" vertical="center" wrapText="1" indent="1"/>
      <protection locked="0"/>
    </xf>
    <xf numFmtId="172" fontId="56" fillId="0" borderId="60" xfId="0" applyNumberFormat="1" applyFont="1" applyFill="1" applyBorder="1" applyAlignment="1" applyProtection="1">
      <alignment horizontal="left" vertical="center" wrapText="1" indent="1"/>
      <protection/>
    </xf>
    <xf numFmtId="172" fontId="56" fillId="0" borderId="25" xfId="0" applyNumberFormat="1" applyFont="1" applyFill="1" applyBorder="1" applyAlignment="1" applyProtection="1">
      <alignment horizontal="right" vertical="center" wrapText="1" indent="1"/>
      <protection/>
    </xf>
    <xf numFmtId="172" fontId="2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48" xfId="0" applyNumberFormat="1" applyFont="1" applyFill="1" applyBorder="1" applyAlignment="1" applyProtection="1">
      <alignment horizontal="left" vertical="center" wrapText="1" indent="2"/>
      <protection/>
    </xf>
    <xf numFmtId="172" fontId="24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56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72" fontId="24" fillId="0" borderId="47" xfId="0" applyNumberFormat="1" applyFont="1" applyFill="1" applyBorder="1" applyAlignment="1" applyProtection="1">
      <alignment horizontal="left" vertical="center" wrapText="1" indent="2"/>
      <protection/>
    </xf>
    <xf numFmtId="172" fontId="24" fillId="0" borderId="49" xfId="0" applyNumberFormat="1" applyFont="1" applyFill="1" applyBorder="1" applyAlignment="1" applyProtection="1">
      <alignment horizontal="left" vertical="center" wrapText="1" indent="2"/>
      <protection/>
    </xf>
    <xf numFmtId="172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11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73" xfId="0" applyFont="1" applyBorder="1" applyAlignment="1">
      <alignment horizontal="centerContinuous" vertical="center"/>
    </xf>
    <xf numFmtId="0" fontId="22" fillId="0" borderId="13" xfId="0" applyFont="1" applyBorder="1" applyAlignment="1">
      <alignment horizontal="right" vertical="center"/>
    </xf>
    <xf numFmtId="0" fontId="23" fillId="0" borderId="62" xfId="0" applyFont="1" applyBorder="1" applyAlignment="1">
      <alignment horizontal="left" vertical="center"/>
    </xf>
    <xf numFmtId="0" fontId="20" fillId="0" borderId="39" xfId="0" applyFont="1" applyBorder="1" applyAlignment="1">
      <alignment/>
    </xf>
    <xf numFmtId="0" fontId="27" fillId="0" borderId="62" xfId="0" applyFont="1" applyBorder="1" applyAlignment="1">
      <alignment horizontal="centerContinuous" vertical="center"/>
    </xf>
    <xf numFmtId="0" fontId="19" fillId="0" borderId="15" xfId="0" applyFont="1" applyBorder="1" applyAlignment="1">
      <alignment/>
    </xf>
    <xf numFmtId="3" fontId="37" fillId="0" borderId="25" xfId="59" applyNumberFormat="1" applyFont="1" applyBorder="1" applyAlignment="1">
      <alignment horizontal="right" vertical="top" wrapText="1"/>
      <protection/>
    </xf>
    <xf numFmtId="174" fontId="21" fillId="0" borderId="39" xfId="40" applyNumberFormat="1" applyFont="1" applyBorder="1" applyAlignment="1">
      <alignment horizontal="right" vertical="top" wrapText="1"/>
    </xf>
    <xf numFmtId="3" fontId="37" fillId="0" borderId="39" xfId="59" applyNumberFormat="1" applyFont="1" applyBorder="1" applyAlignment="1">
      <alignment horizontal="right" vertical="top" wrapText="1"/>
      <protection/>
    </xf>
    <xf numFmtId="3" fontId="37" fillId="0" borderId="10" xfId="59" applyNumberFormat="1" applyFont="1" applyBorder="1" applyAlignment="1">
      <alignment horizontal="right" vertical="top" wrapText="1"/>
      <protection/>
    </xf>
    <xf numFmtId="3" fontId="37" fillId="0" borderId="61" xfId="59" applyNumberFormat="1" applyFont="1" applyBorder="1" applyAlignment="1">
      <alignment horizontal="right" vertical="top" wrapText="1"/>
      <protection/>
    </xf>
    <xf numFmtId="3" fontId="37" fillId="0" borderId="38" xfId="59" applyNumberFormat="1" applyFont="1" applyBorder="1" applyAlignment="1">
      <alignment horizontal="right" vertical="top" wrapText="1"/>
      <protection/>
    </xf>
    <xf numFmtId="3" fontId="37" fillId="0" borderId="17" xfId="59" applyNumberFormat="1" applyFont="1" applyBorder="1" applyAlignment="1">
      <alignment horizontal="right" vertical="top" wrapText="1"/>
      <protection/>
    </xf>
    <xf numFmtId="3" fontId="37" fillId="0" borderId="18" xfId="59" applyNumberFormat="1" applyFont="1" applyBorder="1" applyAlignment="1">
      <alignment horizontal="right" vertical="top" wrapText="1"/>
      <protection/>
    </xf>
    <xf numFmtId="193" fontId="29" fillId="0" borderId="13" xfId="63" applyNumberFormat="1" applyFont="1" applyFill="1" applyBorder="1" applyAlignment="1" applyProtection="1">
      <alignment horizontal="right" vertical="center" wrapText="1"/>
      <protection/>
    </xf>
    <xf numFmtId="193" fontId="29" fillId="0" borderId="13" xfId="63" applyNumberFormat="1" applyFont="1" applyFill="1" applyBorder="1" applyAlignment="1" applyProtection="1">
      <alignment horizontal="right" vertical="center" wrapText="1"/>
      <protection locked="0"/>
    </xf>
    <xf numFmtId="0" fontId="22" fillId="0" borderId="39" xfId="0" applyFont="1" applyBorder="1" applyAlignment="1">
      <alignment vertical="center" wrapText="1"/>
    </xf>
    <xf numFmtId="0" fontId="0" fillId="0" borderId="74" xfId="0" applyBorder="1" applyAlignment="1">
      <alignment/>
    </xf>
    <xf numFmtId="0" fontId="21" fillId="0" borderId="24" xfId="0" applyFont="1" applyBorder="1" applyAlignment="1">
      <alignment/>
    </xf>
    <xf numFmtId="0" fontId="0" fillId="0" borderId="25" xfId="58" applyFont="1" applyFill="1" applyBorder="1" applyAlignment="1" applyProtection="1">
      <alignment horizontal="left" vertical="center" wrapText="1" indent="1"/>
      <protection locked="0"/>
    </xf>
    <xf numFmtId="0" fontId="22" fillId="0" borderId="18" xfId="0" applyFont="1" applyBorder="1" applyAlignment="1">
      <alignment vertical="center" wrapText="1"/>
    </xf>
    <xf numFmtId="1" fontId="22" fillId="0" borderId="55" xfId="0" applyNumberFormat="1" applyFont="1" applyBorder="1" applyAlignment="1">
      <alignment vertical="center" wrapText="1"/>
    </xf>
    <xf numFmtId="1" fontId="22" fillId="0" borderId="45" xfId="0" applyNumberFormat="1" applyFont="1" applyBorder="1" applyAlignment="1">
      <alignment vertical="center" wrapText="1"/>
    </xf>
    <xf numFmtId="0" fontId="22" fillId="0" borderId="64" xfId="0" applyFont="1" applyBorder="1" applyAlignment="1">
      <alignment vertical="center" wrapText="1"/>
    </xf>
    <xf numFmtId="3" fontId="37" fillId="0" borderId="26" xfId="59" applyNumberFormat="1" applyFont="1" applyBorder="1" applyAlignment="1">
      <alignment horizontal="right" vertical="top" wrapText="1"/>
      <protection/>
    </xf>
    <xf numFmtId="0" fontId="0" fillId="0" borderId="38" xfId="58" applyFont="1" applyFill="1" applyBorder="1" applyAlignment="1" applyProtection="1">
      <alignment horizontal="left" vertical="center" wrapText="1" indent="1"/>
      <protection locked="0"/>
    </xf>
    <xf numFmtId="0" fontId="55" fillId="0" borderId="75" xfId="0" applyFont="1" applyFill="1" applyBorder="1" applyAlignment="1" applyProtection="1">
      <alignment horizontal="right" vertical="center"/>
      <protection/>
    </xf>
    <xf numFmtId="172" fontId="14" fillId="0" borderId="75" xfId="61" applyNumberFormat="1" applyFont="1" applyFill="1" applyBorder="1" applyAlignment="1" applyProtection="1">
      <alignment horizontal="left" vertical="center"/>
      <protection/>
    </xf>
    <xf numFmtId="0" fontId="4" fillId="0" borderId="21" xfId="61" applyFont="1" applyFill="1" applyBorder="1" applyAlignment="1" applyProtection="1">
      <alignment horizontal="center" vertical="center" wrapText="1"/>
      <protection/>
    </xf>
    <xf numFmtId="0" fontId="4" fillId="0" borderId="27" xfId="61" applyFont="1" applyFill="1" applyBorder="1" applyAlignment="1" applyProtection="1">
      <alignment horizontal="center" vertical="center" wrapText="1"/>
      <protection/>
    </xf>
    <xf numFmtId="0" fontId="4" fillId="0" borderId="40" xfId="61" applyFont="1" applyFill="1" applyBorder="1" applyAlignment="1" applyProtection="1">
      <alignment horizontal="center" vertical="center" wrapText="1"/>
      <protection/>
    </xf>
    <xf numFmtId="172" fontId="14" fillId="0" borderId="75" xfId="61" applyNumberFormat="1" applyFont="1" applyFill="1" applyBorder="1" applyAlignment="1" applyProtection="1">
      <alignment horizontal="right" vertical="center"/>
      <protection/>
    </xf>
    <xf numFmtId="172" fontId="3" fillId="0" borderId="0" xfId="61" applyNumberFormat="1" applyFont="1" applyFill="1" applyBorder="1" applyAlignment="1" applyProtection="1">
      <alignment horizontal="center" vertical="center"/>
      <protection/>
    </xf>
    <xf numFmtId="172" fontId="14" fillId="0" borderId="75" xfId="61" applyNumberFormat="1" applyFont="1" applyFill="1" applyBorder="1" applyAlignment="1" applyProtection="1">
      <alignment horizontal="left"/>
      <protection/>
    </xf>
    <xf numFmtId="0" fontId="15" fillId="0" borderId="17" xfId="61" applyFont="1" applyFill="1" applyBorder="1" applyAlignment="1" applyProtection="1">
      <alignment horizontal="center" vertical="center" wrapText="1"/>
      <protection/>
    </xf>
    <xf numFmtId="0" fontId="15" fillId="0" borderId="18" xfId="61" applyFont="1" applyFill="1" applyBorder="1" applyAlignment="1" applyProtection="1">
      <alignment horizontal="center" vertical="center" wrapText="1"/>
      <protection/>
    </xf>
    <xf numFmtId="0" fontId="4" fillId="0" borderId="76" xfId="61" applyFont="1" applyFill="1" applyBorder="1" applyAlignment="1" applyProtection="1">
      <alignment horizontal="center" vertical="center" wrapText="1"/>
      <protection/>
    </xf>
    <xf numFmtId="0" fontId="4" fillId="0" borderId="68" xfId="61" applyFont="1" applyFill="1" applyBorder="1" applyAlignment="1" applyProtection="1">
      <alignment horizontal="center" vertical="center" wrapText="1"/>
      <protection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66" xfId="61" applyFont="1" applyFill="1" applyBorder="1" applyAlignment="1" applyProtection="1">
      <alignment horizontal="center" vertical="center" wrapText="1"/>
      <protection/>
    </xf>
    <xf numFmtId="172" fontId="55" fillId="0" borderId="75" xfId="61" applyNumberFormat="1" applyFont="1" applyFill="1" applyBorder="1" applyAlignment="1" applyProtection="1">
      <alignment horizontal="right" vertical="center"/>
      <protection/>
    </xf>
    <xf numFmtId="0" fontId="1" fillId="0" borderId="21" xfId="61" applyFont="1" applyFill="1" applyBorder="1" applyAlignment="1" applyProtection="1">
      <alignment horizontal="center" vertical="center" wrapText="1"/>
      <protection/>
    </xf>
    <xf numFmtId="0" fontId="1" fillId="0" borderId="27" xfId="61" applyFont="1" applyFill="1" applyBorder="1" applyAlignment="1" applyProtection="1">
      <alignment horizontal="center" vertical="center" wrapText="1"/>
      <protection/>
    </xf>
    <xf numFmtId="0" fontId="1" fillId="0" borderId="40" xfId="61" applyFont="1" applyFill="1" applyBorder="1" applyAlignment="1" applyProtection="1">
      <alignment horizontal="center" vertical="center" wrapText="1"/>
      <protection/>
    </xf>
    <xf numFmtId="0" fontId="1" fillId="0" borderId="76" xfId="61" applyFont="1" applyFill="1" applyBorder="1" applyAlignment="1" applyProtection="1">
      <alignment horizontal="center" vertical="center" wrapText="1"/>
      <protection/>
    </xf>
    <xf numFmtId="0" fontId="1" fillId="0" borderId="68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 wrapText="1"/>
      <protection/>
    </xf>
    <xf numFmtId="0" fontId="4" fillId="0" borderId="18" xfId="61" applyFont="1" applyFill="1" applyBorder="1" applyAlignment="1" applyProtection="1">
      <alignment horizontal="center" vertical="center" wrapText="1"/>
      <protection/>
    </xf>
    <xf numFmtId="0" fontId="4" fillId="0" borderId="20" xfId="61" applyFont="1" applyFill="1" applyBorder="1" applyAlignment="1" applyProtection="1">
      <alignment horizontal="center" vertical="center" wrapText="1"/>
      <protection/>
    </xf>
    <xf numFmtId="0" fontId="4" fillId="0" borderId="66" xfId="61" applyFont="1" applyFill="1" applyBorder="1" applyAlignment="1" applyProtection="1">
      <alignment horizontal="center" vertical="center" wrapText="1"/>
      <protection/>
    </xf>
    <xf numFmtId="0" fontId="15" fillId="0" borderId="76" xfId="61" applyFont="1" applyFill="1" applyBorder="1" applyAlignment="1" applyProtection="1">
      <alignment horizontal="center" vertical="center" wrapText="1"/>
      <protection/>
    </xf>
    <xf numFmtId="0" fontId="15" fillId="0" borderId="68" xfId="61" applyFont="1" applyFill="1" applyBorder="1" applyAlignment="1" applyProtection="1">
      <alignment horizontal="center" vertical="center" wrapText="1"/>
      <protection/>
    </xf>
    <xf numFmtId="0" fontId="3" fillId="0" borderId="17" xfId="61" applyFont="1" applyFill="1" applyBorder="1" applyAlignment="1" applyProtection="1">
      <alignment horizontal="center" vertical="center" wrapText="1"/>
      <protection/>
    </xf>
    <xf numFmtId="0" fontId="3" fillId="0" borderId="18" xfId="61" applyFont="1" applyFill="1" applyBorder="1" applyAlignment="1" applyProtection="1">
      <alignment horizontal="center" vertical="center" wrapText="1"/>
      <protection/>
    </xf>
    <xf numFmtId="0" fontId="3" fillId="0" borderId="20" xfId="61" applyFont="1" applyFill="1" applyBorder="1" applyAlignment="1" applyProtection="1">
      <alignment horizontal="center" vertical="center" wrapText="1"/>
      <protection/>
    </xf>
    <xf numFmtId="0" fontId="3" fillId="0" borderId="66" xfId="61" applyFont="1" applyFill="1" applyBorder="1" applyAlignment="1" applyProtection="1">
      <alignment horizontal="center" vertical="center" wrapText="1"/>
      <protection/>
    </xf>
    <xf numFmtId="172" fontId="54" fillId="0" borderId="75" xfId="61" applyNumberFormat="1" applyFont="1" applyFill="1" applyBorder="1" applyAlignment="1" applyProtection="1">
      <alignment horizontal="left"/>
      <protection/>
    </xf>
    <xf numFmtId="0" fontId="15" fillId="0" borderId="21" xfId="61" applyFont="1" applyFill="1" applyBorder="1" applyAlignment="1" applyProtection="1">
      <alignment horizontal="center" vertical="center" wrapText="1"/>
      <protection/>
    </xf>
    <xf numFmtId="0" fontId="15" fillId="0" borderId="27" xfId="61" applyFont="1" applyFill="1" applyBorder="1" applyAlignment="1" applyProtection="1">
      <alignment horizontal="center" vertical="center" wrapText="1"/>
      <protection/>
    </xf>
    <xf numFmtId="0" fontId="15" fillId="0" borderId="40" xfId="61" applyFont="1" applyFill="1" applyBorder="1" applyAlignment="1" applyProtection="1">
      <alignment horizontal="center" vertical="center" wrapText="1"/>
      <protection/>
    </xf>
    <xf numFmtId="172" fontId="54" fillId="0" borderId="75" xfId="61" applyNumberFormat="1" applyFont="1" applyFill="1" applyBorder="1" applyAlignment="1" applyProtection="1">
      <alignment horizontal="left" vertical="center"/>
      <protection/>
    </xf>
    <xf numFmtId="172" fontId="55" fillId="0" borderId="75" xfId="61" applyNumberFormat="1" applyFont="1" applyFill="1" applyBorder="1" applyAlignment="1" applyProtection="1">
      <alignment horizontal="left" vertical="center"/>
      <protection/>
    </xf>
    <xf numFmtId="0" fontId="41" fillId="0" borderId="76" xfId="61" applyFont="1" applyFill="1" applyBorder="1" applyAlignment="1" applyProtection="1">
      <alignment horizontal="center" vertical="center" wrapText="1"/>
      <protection/>
    </xf>
    <xf numFmtId="0" fontId="41" fillId="0" borderId="68" xfId="61" applyFont="1" applyFill="1" applyBorder="1" applyAlignment="1" applyProtection="1">
      <alignment horizontal="center" vertical="center" wrapText="1"/>
      <protection/>
    </xf>
    <xf numFmtId="172" fontId="55" fillId="0" borderId="75" xfId="61" applyNumberFormat="1" applyFont="1" applyFill="1" applyBorder="1" applyAlignment="1" applyProtection="1">
      <alignment horizontal="left"/>
      <protection/>
    </xf>
    <xf numFmtId="0" fontId="41" fillId="0" borderId="21" xfId="61" applyFont="1" applyFill="1" applyBorder="1" applyAlignment="1" applyProtection="1">
      <alignment horizontal="center" vertical="center" wrapText="1"/>
      <protection/>
    </xf>
    <xf numFmtId="0" fontId="41" fillId="0" borderId="27" xfId="61" applyFont="1" applyFill="1" applyBorder="1" applyAlignment="1" applyProtection="1">
      <alignment horizontal="center" vertical="center" wrapText="1"/>
      <protection/>
    </xf>
    <xf numFmtId="0" fontId="41" fillId="0" borderId="40" xfId="61" applyFont="1" applyFill="1" applyBorder="1" applyAlignment="1" applyProtection="1">
      <alignment horizontal="center" vertical="center" wrapText="1"/>
      <protection/>
    </xf>
    <xf numFmtId="172" fontId="41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4" fillId="0" borderId="77" xfId="0" applyNumberFormat="1" applyFont="1" applyFill="1" applyBorder="1" applyAlignment="1" applyProtection="1">
      <alignment horizontal="center" vertical="center" wrapText="1"/>
      <protection/>
    </xf>
    <xf numFmtId="172" fontId="4" fillId="0" borderId="57" xfId="0" applyNumberFormat="1" applyFont="1" applyFill="1" applyBorder="1" applyAlignment="1" applyProtection="1">
      <alignment horizontal="center" vertical="center" wrapText="1"/>
      <protection/>
    </xf>
    <xf numFmtId="172" fontId="4" fillId="0" borderId="78" xfId="0" applyNumberFormat="1" applyFont="1" applyFill="1" applyBorder="1" applyAlignment="1" applyProtection="1">
      <alignment horizontal="center" vertical="center" wrapText="1"/>
      <protection/>
    </xf>
    <xf numFmtId="172" fontId="31" fillId="0" borderId="27" xfId="0" applyNumberFormat="1" applyFont="1" applyFill="1" applyBorder="1" applyAlignment="1" applyProtection="1">
      <alignment horizontal="center" vertical="center" wrapText="1"/>
      <protection/>
    </xf>
    <xf numFmtId="172" fontId="4" fillId="0" borderId="20" xfId="0" applyNumberFormat="1" applyFont="1" applyFill="1" applyBorder="1" applyAlignment="1" applyProtection="1">
      <alignment horizontal="center" vertical="center" wrapText="1"/>
      <protection/>
    </xf>
    <xf numFmtId="172" fontId="4" fillId="0" borderId="66" xfId="0" applyNumberFormat="1" applyFont="1" applyFill="1" applyBorder="1" applyAlignment="1" applyProtection="1">
      <alignment horizontal="center" vertical="center" wrapText="1"/>
      <protection/>
    </xf>
    <xf numFmtId="172" fontId="4" fillId="0" borderId="15" xfId="0" applyNumberFormat="1" applyFont="1" applyFill="1" applyBorder="1" applyAlignment="1" applyProtection="1">
      <alignment horizontal="center" vertical="center" wrapText="1"/>
      <protection/>
    </xf>
    <xf numFmtId="172" fontId="4" fillId="0" borderId="28" xfId="0" applyNumberFormat="1" applyFont="1" applyFill="1" applyBorder="1" applyAlignment="1" applyProtection="1">
      <alignment horizontal="center" vertical="center" wrapText="1"/>
      <protection/>
    </xf>
    <xf numFmtId="172" fontId="4" fillId="0" borderId="46" xfId="0" applyNumberFormat="1" applyFont="1" applyFill="1" applyBorder="1" applyAlignment="1" applyProtection="1">
      <alignment horizontal="center" vertical="center" wrapText="1"/>
      <protection/>
    </xf>
    <xf numFmtId="172" fontId="2" fillId="0" borderId="75" xfId="0" applyNumberFormat="1" applyFont="1" applyFill="1" applyBorder="1" applyAlignment="1" applyProtection="1">
      <alignment horizontal="right" vertical="center"/>
      <protection/>
    </xf>
    <xf numFmtId="172" fontId="4" fillId="0" borderId="56" xfId="0" applyNumberFormat="1" applyFont="1" applyFill="1" applyBorder="1" applyAlignment="1" applyProtection="1">
      <alignment horizontal="center" vertical="center" wrapText="1"/>
      <protection/>
    </xf>
    <xf numFmtId="172" fontId="4" fillId="0" borderId="21" xfId="0" applyNumberFormat="1" applyFont="1" applyFill="1" applyBorder="1" applyAlignment="1" applyProtection="1">
      <alignment horizontal="center" vertical="center" wrapText="1"/>
      <protection/>
    </xf>
    <xf numFmtId="172" fontId="4" fillId="0" borderId="27" xfId="0" applyNumberFormat="1" applyFont="1" applyFill="1" applyBorder="1" applyAlignment="1" applyProtection="1">
      <alignment horizontal="center" vertical="center" wrapText="1"/>
      <protection/>
    </xf>
    <xf numFmtId="172" fontId="4" fillId="0" borderId="73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52" fillId="0" borderId="76" xfId="59" applyFont="1" applyFill="1" applyBorder="1" applyAlignment="1">
      <alignment horizontal="center" vertical="center" wrapText="1"/>
      <protection/>
    </xf>
    <xf numFmtId="0" fontId="52" fillId="0" borderId="32" xfId="59" applyFont="1" applyFill="1" applyBorder="1" applyAlignment="1">
      <alignment horizontal="center" vertical="center" wrapText="1"/>
      <protection/>
    </xf>
    <xf numFmtId="0" fontId="39" fillId="0" borderId="50" xfId="59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39" fillId="0" borderId="38" xfId="59" applyFont="1" applyFill="1" applyBorder="1" applyAlignment="1">
      <alignment horizontal="center" vertical="center" wrapText="1"/>
      <protection/>
    </xf>
    <xf numFmtId="0" fontId="39" fillId="0" borderId="13" xfId="59" applyFont="1" applyFill="1" applyBorder="1" applyAlignment="1">
      <alignment horizontal="center" vertical="center" wrapText="1"/>
      <protection/>
    </xf>
    <xf numFmtId="0" fontId="52" fillId="0" borderId="38" xfId="59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41" fillId="0" borderId="0" xfId="58" applyFont="1" applyFill="1" applyAlignment="1" applyProtection="1">
      <alignment horizontal="center" vertical="top" wrapText="1"/>
      <protection locked="0"/>
    </xf>
    <xf numFmtId="0" fontId="44" fillId="0" borderId="0" xfId="63" applyFont="1" applyFill="1" applyAlignment="1" applyProtection="1">
      <alignment horizontal="left"/>
      <protection/>
    </xf>
    <xf numFmtId="0" fontId="8" fillId="0" borderId="0" xfId="63" applyFont="1" applyFill="1" applyAlignment="1" applyProtection="1">
      <alignment horizontal="center" vertical="center" wrapText="1"/>
      <protection/>
    </xf>
    <xf numFmtId="0" fontId="8" fillId="0" borderId="0" xfId="63" applyFont="1" applyFill="1" applyAlignment="1" applyProtection="1">
      <alignment horizontal="center" vertical="center"/>
      <protection/>
    </xf>
    <xf numFmtId="0" fontId="46" fillId="0" borderId="0" xfId="63" applyFont="1" applyFill="1" applyBorder="1" applyAlignment="1" applyProtection="1">
      <alignment horizontal="right"/>
      <protection/>
    </xf>
    <xf numFmtId="0" fontId="47" fillId="0" borderId="20" xfId="63" applyFont="1" applyFill="1" applyBorder="1" applyAlignment="1" applyProtection="1">
      <alignment horizontal="center" vertical="center" wrapText="1"/>
      <protection/>
    </xf>
    <xf numFmtId="0" fontId="47" fillId="0" borderId="60" xfId="63" applyFont="1" applyFill="1" applyBorder="1" applyAlignment="1" applyProtection="1">
      <alignment horizontal="center" vertical="center" wrapText="1"/>
      <protection/>
    </xf>
    <xf numFmtId="0" fontId="47" fillId="0" borderId="47" xfId="63" applyFont="1" applyFill="1" applyBorder="1" applyAlignment="1" applyProtection="1">
      <alignment horizontal="center" vertical="center" wrapText="1"/>
      <protection/>
    </xf>
    <xf numFmtId="0" fontId="14" fillId="0" borderId="17" xfId="62" applyFont="1" applyFill="1" applyBorder="1" applyAlignment="1" applyProtection="1">
      <alignment horizontal="center" vertical="center" textRotation="90"/>
      <protection/>
    </xf>
    <xf numFmtId="0" fontId="14" fillId="0" borderId="61" xfId="62" applyFont="1" applyFill="1" applyBorder="1" applyAlignment="1" applyProtection="1">
      <alignment horizontal="center" vertical="center" textRotation="90"/>
      <protection/>
    </xf>
    <xf numFmtId="0" fontId="14" fillId="0" borderId="25" xfId="62" applyFont="1" applyFill="1" applyBorder="1" applyAlignment="1" applyProtection="1">
      <alignment horizontal="center" vertical="center" textRotation="90"/>
      <protection/>
    </xf>
    <xf numFmtId="0" fontId="46" fillId="0" borderId="38" xfId="63" applyFont="1" applyFill="1" applyBorder="1" applyAlignment="1" applyProtection="1">
      <alignment horizontal="center" vertical="center" wrapText="1"/>
      <protection/>
    </xf>
    <xf numFmtId="0" fontId="46" fillId="0" borderId="13" xfId="63" applyFont="1" applyFill="1" applyBorder="1" applyAlignment="1" applyProtection="1">
      <alignment horizontal="center" vertical="center" wrapText="1"/>
      <protection/>
    </xf>
    <xf numFmtId="0" fontId="46" fillId="0" borderId="13" xfId="63" applyFont="1" applyFill="1" applyBorder="1" applyAlignment="1" applyProtection="1">
      <alignment horizontal="center" wrapText="1"/>
      <protection/>
    </xf>
    <xf numFmtId="0" fontId="44" fillId="0" borderId="0" xfId="63" applyFont="1" applyFill="1" applyAlignment="1" applyProtection="1">
      <alignment horizontal="center"/>
      <protection/>
    </xf>
    <xf numFmtId="0" fontId="1" fillId="0" borderId="0" xfId="62" applyFont="1" applyFill="1" applyAlignment="1" applyProtection="1">
      <alignment horizontal="center" vertical="center" wrapText="1"/>
      <protection/>
    </xf>
    <xf numFmtId="0" fontId="3" fillId="0" borderId="0" xfId="62" applyFont="1" applyFill="1" applyAlignment="1" applyProtection="1">
      <alignment horizontal="center" vertical="center" wrapText="1"/>
      <protection/>
    </xf>
    <xf numFmtId="0" fontId="14" fillId="0" borderId="0" xfId="62" applyFont="1" applyFill="1" applyBorder="1" applyAlignment="1" applyProtection="1">
      <alignment horizontal="right" vertical="center"/>
      <protection/>
    </xf>
    <xf numFmtId="0" fontId="3" fillId="0" borderId="20" xfId="62" applyFont="1" applyFill="1" applyBorder="1" applyAlignment="1" applyProtection="1">
      <alignment horizontal="center" vertical="center" wrapText="1"/>
      <protection/>
    </xf>
    <xf numFmtId="0" fontId="3" fillId="0" borderId="60" xfId="62" applyFont="1" applyFill="1" applyBorder="1" applyAlignment="1" applyProtection="1">
      <alignment horizontal="center" vertical="center" wrapText="1"/>
      <protection/>
    </xf>
    <xf numFmtId="0" fontId="3" fillId="0" borderId="47" xfId="62" applyFont="1" applyFill="1" applyBorder="1" applyAlignment="1" applyProtection="1">
      <alignment horizontal="center" vertical="center" wrapText="1"/>
      <protection/>
    </xf>
    <xf numFmtId="172" fontId="4" fillId="0" borderId="17" xfId="58" applyNumberFormat="1" applyFont="1" applyFill="1" applyBorder="1" applyAlignment="1" applyProtection="1">
      <alignment horizontal="center" vertical="center" wrapText="1"/>
      <protection/>
    </xf>
    <xf numFmtId="172" fontId="4" fillId="0" borderId="18" xfId="58" applyNumberFormat="1" applyFont="1" applyFill="1" applyBorder="1" applyAlignment="1" applyProtection="1">
      <alignment horizontal="center" vertical="center" wrapText="1"/>
      <protection/>
    </xf>
    <xf numFmtId="172" fontId="4" fillId="0" borderId="77" xfId="58" applyNumberFormat="1" applyFont="1" applyFill="1" applyBorder="1" applyAlignment="1" applyProtection="1">
      <alignment horizontal="center" vertical="center" wrapText="1"/>
      <protection/>
    </xf>
    <xf numFmtId="172" fontId="4" fillId="0" borderId="78" xfId="58" applyNumberFormat="1" applyFont="1" applyFill="1" applyBorder="1" applyAlignment="1" applyProtection="1">
      <alignment horizontal="center" vertical="center" wrapText="1"/>
      <protection/>
    </xf>
    <xf numFmtId="172" fontId="4" fillId="0" borderId="20" xfId="58" applyNumberFormat="1" applyFont="1" applyFill="1" applyBorder="1" applyAlignment="1" applyProtection="1">
      <alignment horizontal="center" vertical="center" wrapText="1"/>
      <protection/>
    </xf>
    <xf numFmtId="172" fontId="4" fillId="0" borderId="66" xfId="58" applyNumberFormat="1" applyFont="1" applyFill="1" applyBorder="1" applyAlignment="1" applyProtection="1">
      <alignment horizontal="center" vertical="center" wrapText="1"/>
      <protection/>
    </xf>
    <xf numFmtId="172" fontId="4" fillId="0" borderId="18" xfId="58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Alignment="1">
      <alignment horizontal="center" wrapText="1"/>
      <protection/>
    </xf>
    <xf numFmtId="0" fontId="10" fillId="0" borderId="27" xfId="58" applyFont="1" applyFill="1" applyBorder="1" applyAlignment="1">
      <alignment horizontal="justify" vertical="center" wrapText="1"/>
      <protection/>
    </xf>
    <xf numFmtId="0" fontId="4" fillId="0" borderId="15" xfId="58" applyFont="1" applyFill="1" applyBorder="1" applyAlignment="1">
      <alignment horizontal="center"/>
      <protection/>
    </xf>
    <xf numFmtId="0" fontId="4" fillId="0" borderId="28" xfId="58" applyFont="1" applyFill="1" applyBorder="1" applyAlignment="1">
      <alignment horizontal="center"/>
      <protection/>
    </xf>
    <xf numFmtId="0" fontId="4" fillId="0" borderId="76" xfId="58" applyFont="1" applyFill="1" applyBorder="1" applyAlignment="1">
      <alignment horizontal="center" vertical="center" wrapText="1"/>
      <protection/>
    </xf>
    <xf numFmtId="0" fontId="4" fillId="0" borderId="64" xfId="58" applyFont="1" applyFill="1" applyBorder="1" applyAlignment="1">
      <alignment horizontal="center" vertical="center" wrapText="1"/>
      <protection/>
    </xf>
    <xf numFmtId="0" fontId="4" fillId="0" borderId="79" xfId="58" applyFont="1" applyFill="1" applyBorder="1" applyAlignment="1">
      <alignment horizontal="left" vertical="center" wrapText="1"/>
      <protection/>
    </xf>
    <xf numFmtId="0" fontId="4" fillId="0" borderId="27" xfId="58" applyFont="1" applyFill="1" applyBorder="1" applyAlignment="1">
      <alignment horizontal="left" vertical="center" wrapText="1"/>
      <protection/>
    </xf>
    <xf numFmtId="0" fontId="4" fillId="0" borderId="73" xfId="58" applyFont="1" applyFill="1" applyBorder="1" applyAlignment="1">
      <alignment horizontal="left" vertical="center" wrapText="1"/>
      <protection/>
    </xf>
    <xf numFmtId="0" fontId="9" fillId="0" borderId="56" xfId="58" applyFont="1" applyFill="1" applyBorder="1" applyAlignment="1" applyProtection="1">
      <alignment horizontal="left" vertical="center"/>
      <protection/>
    </xf>
    <xf numFmtId="0" fontId="9" fillId="0" borderId="19" xfId="58" applyFont="1" applyFill="1" applyBorder="1" applyAlignment="1" applyProtection="1">
      <alignment horizontal="left" vertical="center"/>
      <protection/>
    </xf>
    <xf numFmtId="0" fontId="4" fillId="0" borderId="79" xfId="58" applyFont="1" applyFill="1" applyBorder="1" applyAlignment="1" applyProtection="1">
      <alignment horizontal="left" vertical="center" wrapText="1"/>
      <protection/>
    </xf>
    <xf numFmtId="0" fontId="4" fillId="0" borderId="27" xfId="58" applyFont="1" applyFill="1" applyBorder="1" applyAlignment="1" applyProtection="1">
      <alignment horizontal="left" vertical="center" wrapText="1"/>
      <protection/>
    </xf>
    <xf numFmtId="0" fontId="4" fillId="0" borderId="73" xfId="58" applyFont="1" applyFill="1" applyBorder="1" applyAlignment="1" applyProtection="1">
      <alignment horizontal="left" vertical="center" wrapText="1"/>
      <protection/>
    </xf>
    <xf numFmtId="0" fontId="1" fillId="0" borderId="56" xfId="58" applyFont="1" applyFill="1" applyBorder="1" applyAlignment="1" applyProtection="1">
      <alignment horizontal="left" vertical="center"/>
      <protection/>
    </xf>
    <xf numFmtId="0" fontId="1" fillId="0" borderId="19" xfId="58" applyFont="1" applyFill="1" applyBorder="1" applyAlignment="1" applyProtection="1">
      <alignment horizontal="left" vertical="center"/>
      <protection/>
    </xf>
    <xf numFmtId="0" fontId="3" fillId="0" borderId="0" xfId="58" applyFont="1" applyFill="1" applyAlignment="1">
      <alignment horizontal="center" wrapText="1"/>
      <protection/>
    </xf>
    <xf numFmtId="0" fontId="3" fillId="0" borderId="0" xfId="58" applyFont="1" applyFill="1" applyAlignment="1">
      <alignment horizontal="center"/>
      <protection/>
    </xf>
    <xf numFmtId="0" fontId="2" fillId="0" borderId="75" xfId="58" applyFont="1" applyFill="1" applyBorder="1" applyAlignment="1">
      <alignment horizontal="right"/>
      <protection/>
    </xf>
    <xf numFmtId="0" fontId="4" fillId="0" borderId="79" xfId="58" applyFont="1" applyFill="1" applyBorder="1" applyAlignment="1">
      <alignment horizontal="center" vertical="center" wrapText="1"/>
      <protection/>
    </xf>
    <xf numFmtId="0" fontId="4" fillId="0" borderId="80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>
      <alignment horizontal="center" vertical="center" wrapText="1"/>
      <protection/>
    </xf>
    <xf numFmtId="0" fontId="4" fillId="0" borderId="27" xfId="58" applyFont="1" applyFill="1" applyBorder="1" applyAlignment="1">
      <alignment horizontal="center" vertical="center" wrapText="1"/>
      <protection/>
    </xf>
    <xf numFmtId="0" fontId="4" fillId="0" borderId="75" xfId="58" applyFont="1" applyFill="1" applyBorder="1" applyAlignment="1">
      <alignment horizontal="center" vertical="center" wrapTex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3_SZÖT Zárszámadás 2014." xfId="59"/>
    <cellStyle name="Normál 4" xfId="60"/>
    <cellStyle name="Normál_KVRENMUNKA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69</v>
      </c>
    </row>
    <row r="4" spans="1:2" ht="12.75">
      <c r="A4" s="17"/>
      <c r="B4" s="17"/>
    </row>
    <row r="5" spans="1:2" s="22" customFormat="1" ht="15.75">
      <c r="A5" s="11" t="s">
        <v>115</v>
      </c>
      <c r="B5" s="21"/>
    </row>
    <row r="6" spans="1:2" ht="12.75">
      <c r="A6" s="17"/>
      <c r="B6" s="17"/>
    </row>
    <row r="7" spans="1:2" ht="12.75">
      <c r="A7" s="17" t="s">
        <v>117</v>
      </c>
      <c r="B7" s="17" t="s">
        <v>80</v>
      </c>
    </row>
    <row r="8" spans="1:2" ht="12.75">
      <c r="A8" s="17" t="s">
        <v>70</v>
      </c>
      <c r="B8" s="17" t="s">
        <v>81</v>
      </c>
    </row>
    <row r="9" spans="1:2" ht="12.75">
      <c r="A9" s="17" t="s">
        <v>118</v>
      </c>
      <c r="B9" s="17" t="s">
        <v>82</v>
      </c>
    </row>
    <row r="10" spans="1:2" ht="12.75">
      <c r="A10" s="17"/>
      <c r="B10" s="17"/>
    </row>
    <row r="11" spans="1:2" ht="12.75">
      <c r="A11" s="17"/>
      <c r="B11" s="17"/>
    </row>
    <row r="12" spans="1:2" s="22" customFormat="1" ht="15.75">
      <c r="A12" s="11" t="s">
        <v>116</v>
      </c>
      <c r="B12" s="21"/>
    </row>
    <row r="13" spans="1:2" ht="12.75">
      <c r="A13" s="17"/>
      <c r="B13" s="17"/>
    </row>
    <row r="14" spans="1:2" ht="12.75">
      <c r="A14" s="17" t="s">
        <v>86</v>
      </c>
      <c r="B14" s="17" t="s">
        <v>83</v>
      </c>
    </row>
    <row r="15" spans="1:2" ht="12.75">
      <c r="A15" s="17" t="s">
        <v>71</v>
      </c>
      <c r="B15" s="17" t="s">
        <v>84</v>
      </c>
    </row>
    <row r="16" spans="1:2" ht="12.75">
      <c r="A16" s="17" t="s">
        <v>72</v>
      </c>
      <c r="B16" s="17" t="s">
        <v>85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9"/>
  <sheetViews>
    <sheetView view="pageLayout" zoomScaleSheetLayoutView="100" workbookViewId="0" topLeftCell="A1">
      <selection activeCell="I28" sqref="I28"/>
    </sheetView>
  </sheetViews>
  <sheetFormatPr defaultColWidth="9.00390625" defaultRowHeight="12.75"/>
  <cols>
    <col min="1" max="1" width="6.875" style="134" customWidth="1"/>
    <col min="2" max="2" width="46.50390625" style="133" customWidth="1"/>
    <col min="3" max="3" width="19.375" style="134" customWidth="1"/>
    <col min="4" max="5" width="19.50390625" style="134" customWidth="1"/>
    <col min="6" max="6" width="43.50390625" style="134" customWidth="1"/>
    <col min="7" max="7" width="19.625" style="134" customWidth="1"/>
    <col min="8" max="9" width="20.125" style="134" customWidth="1"/>
    <col min="10" max="13" width="16.375" style="134" customWidth="1"/>
    <col min="14" max="16384" width="9.375" style="9" customWidth="1"/>
  </cols>
  <sheetData>
    <row r="1" spans="1:13" ht="39.75" customHeight="1">
      <c r="A1" s="701" t="s">
        <v>648</v>
      </c>
      <c r="B1" s="701"/>
      <c r="C1" s="701"/>
      <c r="D1" s="701"/>
      <c r="E1" s="701"/>
      <c r="F1" s="701"/>
      <c r="G1" s="701"/>
      <c r="H1" s="701"/>
      <c r="I1" s="701"/>
      <c r="J1" s="136"/>
      <c r="K1" s="136"/>
      <c r="L1" s="136"/>
      <c r="M1" s="136"/>
    </row>
    <row r="2" spans="6:13" ht="14.25" thickBot="1">
      <c r="F2" s="711" t="s">
        <v>675</v>
      </c>
      <c r="G2" s="711"/>
      <c r="H2" s="711"/>
      <c r="I2" s="711"/>
      <c r="J2" s="137"/>
      <c r="K2" s="137"/>
      <c r="L2" s="137"/>
      <c r="M2" s="137"/>
    </row>
    <row r="3" spans="1:13" ht="18" customHeight="1" thickBot="1">
      <c r="A3" s="702" t="s">
        <v>37</v>
      </c>
      <c r="B3" s="138" t="s">
        <v>31</v>
      </c>
      <c r="C3" s="139"/>
      <c r="D3" s="144"/>
      <c r="E3" s="144"/>
      <c r="F3" s="712" t="s">
        <v>32</v>
      </c>
      <c r="G3" s="709"/>
      <c r="H3" s="709"/>
      <c r="I3" s="710"/>
      <c r="J3" s="146"/>
      <c r="K3" s="146"/>
      <c r="L3" s="146"/>
      <c r="M3" s="146"/>
    </row>
    <row r="4" spans="1:13" ht="18" customHeight="1" thickBot="1">
      <c r="A4" s="703"/>
      <c r="B4" s="706" t="s">
        <v>35</v>
      </c>
      <c r="C4" s="708" t="s">
        <v>691</v>
      </c>
      <c r="D4" s="709"/>
      <c r="E4" s="710"/>
      <c r="F4" s="138"/>
      <c r="G4" s="708" t="s">
        <v>691</v>
      </c>
      <c r="H4" s="709"/>
      <c r="I4" s="710"/>
      <c r="J4" s="146"/>
      <c r="K4" s="146"/>
      <c r="L4" s="146"/>
      <c r="M4" s="146"/>
    </row>
    <row r="5" spans="1:13" s="10" customFormat="1" ht="35.25" customHeight="1" thickBot="1">
      <c r="A5" s="704"/>
      <c r="B5" s="707"/>
      <c r="C5" s="30" t="s">
        <v>123</v>
      </c>
      <c r="D5" s="2" t="s">
        <v>124</v>
      </c>
      <c r="E5" s="37" t="s">
        <v>360</v>
      </c>
      <c r="F5" s="135" t="s">
        <v>35</v>
      </c>
      <c r="G5" s="30" t="s">
        <v>123</v>
      </c>
      <c r="H5" s="2" t="s">
        <v>124</v>
      </c>
      <c r="I5" s="32" t="s">
        <v>360</v>
      </c>
      <c r="J5" s="147"/>
      <c r="K5" s="147"/>
      <c r="L5" s="147"/>
      <c r="M5" s="147"/>
    </row>
    <row r="6" spans="1:13" s="12" customFormat="1" ht="12" customHeight="1" thickBot="1">
      <c r="A6" s="140">
        <v>1</v>
      </c>
      <c r="B6" s="141">
        <v>2</v>
      </c>
      <c r="C6" s="142" t="s">
        <v>3</v>
      </c>
      <c r="D6" s="142" t="s">
        <v>4</v>
      </c>
      <c r="E6" s="142" t="s">
        <v>5</v>
      </c>
      <c r="F6" s="142" t="s">
        <v>6</v>
      </c>
      <c r="G6" s="142" t="s">
        <v>7</v>
      </c>
      <c r="H6" s="142" t="s">
        <v>8</v>
      </c>
      <c r="I6" s="143" t="s">
        <v>9</v>
      </c>
      <c r="J6" s="148"/>
      <c r="K6" s="148"/>
      <c r="L6" s="148"/>
      <c r="M6" s="148"/>
    </row>
    <row r="7" spans="1:13" ht="18" customHeight="1">
      <c r="A7" s="573" t="s">
        <v>1</v>
      </c>
      <c r="B7" s="574" t="s">
        <v>303</v>
      </c>
      <c r="C7" s="575">
        <v>56428969</v>
      </c>
      <c r="D7" s="576">
        <v>60619092</v>
      </c>
      <c r="E7" s="576">
        <v>60619092</v>
      </c>
      <c r="F7" s="574" t="s">
        <v>36</v>
      </c>
      <c r="G7" s="577">
        <v>18348608</v>
      </c>
      <c r="H7" s="578">
        <v>28587961</v>
      </c>
      <c r="I7" s="579">
        <v>24864693</v>
      </c>
      <c r="J7" s="149"/>
      <c r="K7" s="149"/>
      <c r="L7" s="149"/>
      <c r="M7" s="149"/>
    </row>
    <row r="8" spans="1:13" ht="34.5" customHeight="1">
      <c r="A8" s="580" t="s">
        <v>2</v>
      </c>
      <c r="B8" s="581" t="s">
        <v>304</v>
      </c>
      <c r="C8" s="582">
        <v>50431856</v>
      </c>
      <c r="D8" s="583">
        <v>59270647</v>
      </c>
      <c r="E8" s="583">
        <v>59020594</v>
      </c>
      <c r="F8" s="581" t="s">
        <v>103</v>
      </c>
      <c r="G8" s="584">
        <v>3860066</v>
      </c>
      <c r="H8" s="582">
        <v>4667882</v>
      </c>
      <c r="I8" s="585">
        <v>4667882</v>
      </c>
      <c r="J8" s="149"/>
      <c r="K8" s="149"/>
      <c r="L8" s="149"/>
      <c r="M8" s="149"/>
    </row>
    <row r="9" spans="1:13" ht="18" customHeight="1">
      <c r="A9" s="580" t="s">
        <v>3</v>
      </c>
      <c r="B9" s="581" t="s">
        <v>305</v>
      </c>
      <c r="C9" s="582"/>
      <c r="D9" s="583"/>
      <c r="E9" s="583"/>
      <c r="F9" s="581" t="s">
        <v>306</v>
      </c>
      <c r="G9" s="584">
        <v>32655040</v>
      </c>
      <c r="H9" s="582">
        <v>40982320</v>
      </c>
      <c r="I9" s="585">
        <v>39232957</v>
      </c>
      <c r="J9" s="149"/>
      <c r="K9" s="149"/>
      <c r="L9" s="149"/>
      <c r="M9" s="149"/>
    </row>
    <row r="10" spans="1:13" ht="18" customHeight="1">
      <c r="A10" s="580" t="s">
        <v>4</v>
      </c>
      <c r="B10" s="581" t="s">
        <v>92</v>
      </c>
      <c r="C10" s="582">
        <v>5908156</v>
      </c>
      <c r="D10" s="583">
        <v>7935813</v>
      </c>
      <c r="E10" s="583">
        <v>6402108</v>
      </c>
      <c r="F10" s="581" t="s">
        <v>104</v>
      </c>
      <c r="G10" s="584">
        <v>3615000</v>
      </c>
      <c r="H10" s="582">
        <v>6076271</v>
      </c>
      <c r="I10" s="585">
        <v>6076271</v>
      </c>
      <c r="J10" s="149"/>
      <c r="K10" s="149"/>
      <c r="L10" s="149"/>
      <c r="M10" s="149"/>
    </row>
    <row r="11" spans="1:13" ht="18" customHeight="1">
      <c r="A11" s="580" t="s">
        <v>5</v>
      </c>
      <c r="B11" s="586" t="s">
        <v>307</v>
      </c>
      <c r="C11" s="582"/>
      <c r="D11" s="583"/>
      <c r="E11" s="583"/>
      <c r="F11" s="581" t="s">
        <v>105</v>
      </c>
      <c r="G11" s="584">
        <v>10449275</v>
      </c>
      <c r="H11" s="582">
        <v>11165689</v>
      </c>
      <c r="I11" s="585">
        <v>11165689</v>
      </c>
      <c r="J11" s="149"/>
      <c r="K11" s="149"/>
      <c r="L11" s="149"/>
      <c r="M11" s="149"/>
    </row>
    <row r="12" spans="1:13" ht="18" customHeight="1">
      <c r="A12" s="580" t="s">
        <v>6</v>
      </c>
      <c r="B12" s="581" t="s">
        <v>308</v>
      </c>
      <c r="C12" s="584"/>
      <c r="D12" s="582"/>
      <c r="E12" s="587"/>
      <c r="F12" s="581" t="s">
        <v>30</v>
      </c>
      <c r="G12" s="584">
        <v>16740852</v>
      </c>
      <c r="H12" s="582">
        <v>10576792</v>
      </c>
      <c r="I12" s="588"/>
      <c r="J12" s="149"/>
      <c r="K12" s="149"/>
      <c r="L12" s="149"/>
      <c r="M12" s="149"/>
    </row>
    <row r="13" spans="1:13" ht="18" customHeight="1">
      <c r="A13" s="580" t="s">
        <v>7</v>
      </c>
      <c r="B13" s="581" t="s">
        <v>179</v>
      </c>
      <c r="C13" s="584">
        <v>4017860</v>
      </c>
      <c r="D13" s="582">
        <v>10434014</v>
      </c>
      <c r="E13" s="582">
        <v>6610124</v>
      </c>
      <c r="F13" s="589"/>
      <c r="G13" s="584"/>
      <c r="H13" s="582"/>
      <c r="I13" s="588"/>
      <c r="J13" s="149"/>
      <c r="K13" s="149"/>
      <c r="L13" s="149"/>
      <c r="M13" s="149"/>
    </row>
    <row r="14" spans="1:13" ht="18" customHeight="1">
      <c r="A14" s="580" t="s">
        <v>8</v>
      </c>
      <c r="B14" s="589"/>
      <c r="C14" s="584"/>
      <c r="D14" s="582"/>
      <c r="E14" s="583"/>
      <c r="F14" s="589"/>
      <c r="G14" s="584"/>
      <c r="H14" s="582"/>
      <c r="I14" s="588"/>
      <c r="J14" s="149"/>
      <c r="K14" s="149"/>
      <c r="L14" s="149"/>
      <c r="M14" s="149"/>
    </row>
    <row r="15" spans="1:13" ht="12" customHeight="1">
      <c r="A15" s="580" t="s">
        <v>9</v>
      </c>
      <c r="B15" s="590"/>
      <c r="C15" s="584"/>
      <c r="D15" s="582"/>
      <c r="E15" s="587"/>
      <c r="F15" s="589"/>
      <c r="G15" s="584"/>
      <c r="H15" s="582"/>
      <c r="I15" s="588"/>
      <c r="J15" s="149"/>
      <c r="K15" s="149"/>
      <c r="L15" s="149"/>
      <c r="M15" s="149"/>
    </row>
    <row r="16" spans="1:13" ht="12" customHeight="1">
      <c r="A16" s="580" t="s">
        <v>10</v>
      </c>
      <c r="B16" s="589"/>
      <c r="C16" s="582"/>
      <c r="D16" s="583"/>
      <c r="E16" s="583"/>
      <c r="F16" s="589"/>
      <c r="G16" s="584"/>
      <c r="H16" s="582"/>
      <c r="I16" s="588"/>
      <c r="J16" s="149"/>
      <c r="K16" s="149"/>
      <c r="L16" s="149"/>
      <c r="M16" s="149"/>
    </row>
    <row r="17" spans="1:13" ht="12" customHeight="1">
      <c r="A17" s="580" t="s">
        <v>11</v>
      </c>
      <c r="B17" s="589"/>
      <c r="C17" s="582"/>
      <c r="D17" s="583"/>
      <c r="E17" s="583"/>
      <c r="F17" s="589"/>
      <c r="G17" s="584"/>
      <c r="H17" s="582"/>
      <c r="I17" s="588"/>
      <c r="J17" s="149"/>
      <c r="K17" s="149"/>
      <c r="L17" s="149"/>
      <c r="M17" s="149"/>
    </row>
    <row r="18" spans="1:13" ht="18" customHeight="1" thickBot="1">
      <c r="A18" s="580" t="s">
        <v>12</v>
      </c>
      <c r="B18" s="591"/>
      <c r="C18" s="592"/>
      <c r="D18" s="593"/>
      <c r="E18" s="593"/>
      <c r="F18" s="589"/>
      <c r="G18" s="594"/>
      <c r="H18" s="592"/>
      <c r="I18" s="595"/>
      <c r="J18" s="149"/>
      <c r="K18" s="149"/>
      <c r="L18" s="149"/>
      <c r="M18" s="149"/>
    </row>
    <row r="19" spans="1:13" ht="33" customHeight="1" thickBot="1">
      <c r="A19" s="596" t="s">
        <v>13</v>
      </c>
      <c r="B19" s="597" t="s">
        <v>309</v>
      </c>
      <c r="C19" s="598">
        <f>+C7+C8+C10+C11+C13+C14+C15+C16+C17+C18</f>
        <v>116786841</v>
      </c>
      <c r="D19" s="598">
        <f>+D7+D8+D10+D11+D13+D14+D15+D16+D17+D18</f>
        <v>138259566</v>
      </c>
      <c r="E19" s="598">
        <f>+E7+E8+E10+E11+E13+E14+E15+E16+E17+E18</f>
        <v>132651918</v>
      </c>
      <c r="F19" s="597" t="s">
        <v>310</v>
      </c>
      <c r="G19" s="599">
        <f>SUM(G7:G18)</f>
        <v>85668841</v>
      </c>
      <c r="H19" s="599">
        <f>SUM(H7:H18)</f>
        <v>102056915</v>
      </c>
      <c r="I19" s="600">
        <f>SUM(I7:I18)</f>
        <v>86007492</v>
      </c>
      <c r="J19" s="150"/>
      <c r="K19" s="150"/>
      <c r="L19" s="150"/>
      <c r="M19" s="150"/>
    </row>
    <row r="20" spans="1:13" ht="35.25" customHeight="1">
      <c r="A20" s="601" t="s">
        <v>14</v>
      </c>
      <c r="B20" s="602" t="s">
        <v>311</v>
      </c>
      <c r="C20" s="603">
        <f>+C21+C22+C23+C24</f>
        <v>12451130</v>
      </c>
      <c r="D20" s="603">
        <f>+D21+D22+D23+D24</f>
        <v>14751770</v>
      </c>
      <c r="E20" s="603">
        <f>+E21+E22+E23+E24</f>
        <v>14751770</v>
      </c>
      <c r="F20" s="581" t="s">
        <v>110</v>
      </c>
      <c r="G20" s="604"/>
      <c r="H20" s="605"/>
      <c r="I20" s="606"/>
      <c r="J20" s="151"/>
      <c r="K20" s="151"/>
      <c r="L20" s="151"/>
      <c r="M20" s="151"/>
    </row>
    <row r="21" spans="1:13" ht="18" customHeight="1">
      <c r="A21" s="580" t="s">
        <v>15</v>
      </c>
      <c r="B21" s="581" t="s">
        <v>312</v>
      </c>
      <c r="C21" s="582">
        <v>12451130</v>
      </c>
      <c r="D21" s="582">
        <v>12451130</v>
      </c>
      <c r="E21" s="582">
        <v>12451130</v>
      </c>
      <c r="F21" s="581" t="s">
        <v>313</v>
      </c>
      <c r="G21" s="584"/>
      <c r="H21" s="582"/>
      <c r="I21" s="588"/>
      <c r="J21" s="151"/>
      <c r="K21" s="151"/>
      <c r="L21" s="151"/>
      <c r="M21" s="151"/>
    </row>
    <row r="22" spans="1:13" ht="18" customHeight="1">
      <c r="A22" s="580" t="s">
        <v>16</v>
      </c>
      <c r="B22" s="581" t="s">
        <v>314</v>
      </c>
      <c r="C22" s="582"/>
      <c r="D22" s="583"/>
      <c r="E22" s="583"/>
      <c r="F22" s="581" t="s">
        <v>76</v>
      </c>
      <c r="G22" s="584"/>
      <c r="H22" s="582"/>
      <c r="I22" s="588"/>
      <c r="J22" s="151"/>
      <c r="K22" s="151"/>
      <c r="L22" s="151"/>
      <c r="M22" s="151"/>
    </row>
    <row r="23" spans="1:13" ht="18" customHeight="1">
      <c r="A23" s="580" t="s">
        <v>17</v>
      </c>
      <c r="B23" s="581" t="s">
        <v>315</v>
      </c>
      <c r="C23" s="582"/>
      <c r="D23" s="583"/>
      <c r="E23" s="583"/>
      <c r="F23" s="581" t="s">
        <v>77</v>
      </c>
      <c r="G23" s="584"/>
      <c r="H23" s="582"/>
      <c r="I23" s="588"/>
      <c r="J23" s="151"/>
      <c r="K23" s="151"/>
      <c r="L23" s="151"/>
      <c r="M23" s="151"/>
    </row>
    <row r="24" spans="1:13" ht="18" customHeight="1">
      <c r="A24" s="580" t="s">
        <v>18</v>
      </c>
      <c r="B24" s="581" t="s">
        <v>316</v>
      </c>
      <c r="C24" s="582"/>
      <c r="D24" s="607">
        <v>2300640</v>
      </c>
      <c r="E24" s="607">
        <v>2300640</v>
      </c>
      <c r="F24" s="602" t="s">
        <v>650</v>
      </c>
      <c r="G24" s="584">
        <v>42569130</v>
      </c>
      <c r="H24" s="582">
        <v>42412348</v>
      </c>
      <c r="I24" s="588">
        <v>42412348</v>
      </c>
      <c r="J24" s="151"/>
      <c r="K24" s="151"/>
      <c r="L24" s="151"/>
      <c r="M24" s="151"/>
    </row>
    <row r="25" spans="1:13" ht="36" customHeight="1">
      <c r="A25" s="580" t="s">
        <v>19</v>
      </c>
      <c r="B25" s="581" t="s">
        <v>318</v>
      </c>
      <c r="C25" s="608">
        <f>+C26+C27</f>
        <v>0</v>
      </c>
      <c r="D25" s="609"/>
      <c r="E25" s="609"/>
      <c r="F25" s="581" t="s">
        <v>111</v>
      </c>
      <c r="G25" s="584"/>
      <c r="H25" s="582"/>
      <c r="I25" s="588"/>
      <c r="J25" s="151"/>
      <c r="K25" s="151"/>
      <c r="L25" s="151"/>
      <c r="M25" s="151"/>
    </row>
    <row r="26" spans="1:13" ht="18" customHeight="1">
      <c r="A26" s="601" t="s">
        <v>20</v>
      </c>
      <c r="B26" s="602" t="s">
        <v>319</v>
      </c>
      <c r="C26" s="605"/>
      <c r="D26" s="607"/>
      <c r="E26" s="607"/>
      <c r="F26" s="574" t="s">
        <v>112</v>
      </c>
      <c r="G26" s="604"/>
      <c r="H26" s="605"/>
      <c r="I26" s="606"/>
      <c r="J26" s="151"/>
      <c r="K26" s="151"/>
      <c r="L26" s="151"/>
      <c r="M26" s="151"/>
    </row>
    <row r="27" spans="1:13" ht="36.75" customHeight="1" thickBot="1">
      <c r="A27" s="580" t="s">
        <v>21</v>
      </c>
      <c r="B27" s="581" t="s">
        <v>320</v>
      </c>
      <c r="C27" s="582"/>
      <c r="D27" s="583"/>
      <c r="E27" s="583"/>
      <c r="F27" s="610" t="s">
        <v>287</v>
      </c>
      <c r="G27" s="584"/>
      <c r="H27" s="582">
        <v>2006456</v>
      </c>
      <c r="I27" s="588">
        <v>2006456</v>
      </c>
      <c r="J27" s="151"/>
      <c r="K27" s="151"/>
      <c r="L27" s="151"/>
      <c r="M27" s="151"/>
    </row>
    <row r="28" spans="1:13" ht="35.25" customHeight="1" thickBot="1">
      <c r="A28" s="596" t="s">
        <v>22</v>
      </c>
      <c r="B28" s="597" t="s">
        <v>321</v>
      </c>
      <c r="C28" s="598">
        <f>+C20+C25</f>
        <v>12451130</v>
      </c>
      <c r="D28" s="598">
        <f>+D20+D25</f>
        <v>14751770</v>
      </c>
      <c r="E28" s="598">
        <f>+E20+E25</f>
        <v>14751770</v>
      </c>
      <c r="F28" s="597" t="s">
        <v>322</v>
      </c>
      <c r="G28" s="599">
        <f>SUM(G20:G27)</f>
        <v>42569130</v>
      </c>
      <c r="H28" s="598">
        <f>SUM(H20:H27)</f>
        <v>44418804</v>
      </c>
      <c r="I28" s="600">
        <f>SUM(I20:I27)</f>
        <v>44418804</v>
      </c>
      <c r="J28" s="150"/>
      <c r="K28" s="150"/>
      <c r="L28" s="150"/>
      <c r="M28" s="150"/>
    </row>
    <row r="29" spans="1:13" ht="18" customHeight="1" thickBot="1">
      <c r="A29" s="596" t="s">
        <v>23</v>
      </c>
      <c r="B29" s="597" t="s">
        <v>323</v>
      </c>
      <c r="C29" s="611">
        <f>+C19+C28</f>
        <v>129237971</v>
      </c>
      <c r="D29" s="598">
        <f>+D19+D28</f>
        <v>153011336</v>
      </c>
      <c r="E29" s="611">
        <f>+E19+E28</f>
        <v>147403688</v>
      </c>
      <c r="F29" s="597" t="s">
        <v>324</v>
      </c>
      <c r="G29" s="611">
        <f>+G19+G28</f>
        <v>128237971</v>
      </c>
      <c r="H29" s="598">
        <f>+H19+H28</f>
        <v>146475719</v>
      </c>
      <c r="I29" s="600">
        <f>+I19+I28</f>
        <v>130426296</v>
      </c>
      <c r="J29" s="152"/>
      <c r="K29" s="152"/>
      <c r="L29" s="152"/>
      <c r="M29" s="152"/>
    </row>
    <row r="30" spans="1:13" ht="18" customHeight="1" thickBot="1">
      <c r="A30" s="596" t="s">
        <v>24</v>
      </c>
      <c r="B30" s="597" t="s">
        <v>87</v>
      </c>
      <c r="C30" s="611" t="str">
        <f>IF(C29-G29&lt;0,G29-C29,"-")</f>
        <v>-</v>
      </c>
      <c r="D30" s="611" t="str">
        <f>IF(D29-H29&lt;0,H29-D29,"-")</f>
        <v>-</v>
      </c>
      <c r="E30" s="611" t="str">
        <f>IF(E29-I29&lt;0,I29-E29,"-")</f>
        <v>-</v>
      </c>
      <c r="F30" s="597" t="s">
        <v>88</v>
      </c>
      <c r="G30" s="611" t="str">
        <f>IF(29-G29&gt;0,C29-G9,"-")</f>
        <v>-</v>
      </c>
      <c r="H30" s="611" t="str">
        <f>IF(29-H29&gt;0,D29-H9,"-")</f>
        <v>-</v>
      </c>
      <c r="I30" s="611" t="str">
        <f>IF(29-I29&gt;0,E29-I9,"-")</f>
        <v>-</v>
      </c>
      <c r="J30" s="152"/>
      <c r="K30" s="152"/>
      <c r="L30" s="152"/>
      <c r="M30" s="152"/>
    </row>
    <row r="31" spans="1:13" ht="18" customHeight="1" thickBot="1">
      <c r="A31" s="596" t="s">
        <v>25</v>
      </c>
      <c r="B31" s="597" t="s">
        <v>325</v>
      </c>
      <c r="C31" s="611" t="str">
        <f>IF(C19+C20-G29&lt;0,G29-(C19+C20),"-")</f>
        <v>-</v>
      </c>
      <c r="D31" s="611" t="str">
        <f>IF(D19+D20-H29&lt;0,H29-(D19+D20),"-")</f>
        <v>-</v>
      </c>
      <c r="E31" s="611" t="str">
        <f>IF(E19+E20-I29&lt;0,I29-(E19+E20),"-")</f>
        <v>-</v>
      </c>
      <c r="F31" s="597" t="s">
        <v>326</v>
      </c>
      <c r="G31" s="611">
        <f>IF(C19+C20-G29&gt;0,C19+C20-G29,"-")</f>
        <v>1000000</v>
      </c>
      <c r="H31" s="598">
        <f>IF(D19+D20-H29&gt;0,D19+D20-H29,"-")</f>
        <v>6535617</v>
      </c>
      <c r="I31" s="600">
        <f>IF(E19+E20-I29&gt;0,E19+E20-I29,"-")</f>
        <v>16977392</v>
      </c>
      <c r="J31" s="152"/>
      <c r="K31" s="152"/>
      <c r="L31" s="152"/>
      <c r="M31" s="152"/>
    </row>
    <row r="32" spans="2:6" ht="18" customHeight="1">
      <c r="B32" s="705"/>
      <c r="C32" s="705"/>
      <c r="D32" s="705"/>
      <c r="E32" s="705"/>
      <c r="F32" s="705"/>
    </row>
    <row r="33" ht="18" customHeight="1"/>
    <row r="35" ht="39.75" customHeight="1"/>
    <row r="36" ht="13.5" customHeight="1"/>
    <row r="37" ht="24" customHeight="1"/>
    <row r="38" spans="1:13" s="10" customFormat="1" ht="35.25" customHeight="1">
      <c r="A38" s="134"/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s="10" customFormat="1" ht="12" customHeight="1">
      <c r="A39" s="134"/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15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5.75" customHeight="1"/>
    <row r="62" ht="18" customHeight="1"/>
    <row r="63" ht="18" customHeight="1"/>
    <row r="64" ht="18" customHeight="1"/>
  </sheetData>
  <sheetProtection/>
  <mergeCells count="8">
    <mergeCell ref="A1:I1"/>
    <mergeCell ref="A3:A5"/>
    <mergeCell ref="B32:F32"/>
    <mergeCell ref="B4:B5"/>
    <mergeCell ref="C4:E4"/>
    <mergeCell ref="G4:I4"/>
    <mergeCell ref="F2:I2"/>
    <mergeCell ref="F3:I3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2.1.1 számú melléklet</oddHeader>
  </headerFooter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view="pageLayout" zoomScaleSheetLayoutView="100" workbookViewId="0" topLeftCell="A10">
      <selection activeCell="I10" sqref="I10"/>
    </sheetView>
  </sheetViews>
  <sheetFormatPr defaultColWidth="9.00390625" defaultRowHeight="12.75"/>
  <cols>
    <col min="1" max="1" width="6.875" style="134" customWidth="1"/>
    <col min="2" max="2" width="49.625" style="133" customWidth="1"/>
    <col min="3" max="3" width="19.625" style="134" customWidth="1"/>
    <col min="4" max="4" width="19.00390625" style="134" customWidth="1"/>
    <col min="5" max="5" width="19.125" style="134" customWidth="1"/>
    <col min="6" max="6" width="43.00390625" style="134" customWidth="1"/>
    <col min="7" max="7" width="18.375" style="134" customWidth="1"/>
    <col min="8" max="8" width="17.625" style="134" customWidth="1"/>
    <col min="9" max="9" width="18.00390625" style="134" customWidth="1"/>
    <col min="10" max="13" width="16.375" style="134" customWidth="1"/>
    <col min="14" max="16384" width="9.375" style="9" customWidth="1"/>
  </cols>
  <sheetData>
    <row r="1" spans="1:13" ht="39.75" customHeight="1">
      <c r="A1" s="701" t="s">
        <v>642</v>
      </c>
      <c r="B1" s="701"/>
      <c r="C1" s="701"/>
      <c r="D1" s="701"/>
      <c r="E1" s="701"/>
      <c r="F1" s="701"/>
      <c r="G1" s="701"/>
      <c r="H1" s="701"/>
      <c r="I1" s="701"/>
      <c r="J1" s="136"/>
      <c r="K1" s="136"/>
      <c r="L1" s="136"/>
      <c r="M1" s="136"/>
    </row>
    <row r="2" spans="6:13" ht="14.25" thickBot="1">
      <c r="F2" s="711" t="s">
        <v>675</v>
      </c>
      <c r="G2" s="711"/>
      <c r="H2" s="711"/>
      <c r="I2" s="711"/>
      <c r="J2" s="137"/>
      <c r="K2" s="137"/>
      <c r="L2" s="137"/>
      <c r="M2" s="137"/>
    </row>
    <row r="3" spans="1:13" ht="18" customHeight="1" thickBot="1">
      <c r="A3" s="702" t="s">
        <v>37</v>
      </c>
      <c r="B3" s="138" t="s">
        <v>31</v>
      </c>
      <c r="C3" s="139"/>
      <c r="D3" s="144"/>
      <c r="E3" s="144"/>
      <c r="F3" s="712" t="s">
        <v>32</v>
      </c>
      <c r="G3" s="709"/>
      <c r="H3" s="709"/>
      <c r="I3" s="710"/>
      <c r="J3" s="146"/>
      <c r="K3" s="146"/>
      <c r="L3" s="146"/>
      <c r="M3" s="146"/>
    </row>
    <row r="4" spans="1:13" ht="18" customHeight="1" thickBot="1">
      <c r="A4" s="703"/>
      <c r="B4" s="706" t="s">
        <v>35</v>
      </c>
      <c r="C4" s="708" t="s">
        <v>691</v>
      </c>
      <c r="D4" s="709"/>
      <c r="E4" s="710"/>
      <c r="F4" s="138"/>
      <c r="G4" s="708" t="s">
        <v>691</v>
      </c>
      <c r="H4" s="709"/>
      <c r="I4" s="710"/>
      <c r="J4" s="146"/>
      <c r="K4" s="146"/>
      <c r="L4" s="146"/>
      <c r="M4" s="146"/>
    </row>
    <row r="5" spans="1:13" s="10" customFormat="1" ht="35.25" customHeight="1" thickBot="1">
      <c r="A5" s="704"/>
      <c r="B5" s="707"/>
      <c r="C5" s="30" t="s">
        <v>123</v>
      </c>
      <c r="D5" s="2" t="s">
        <v>124</v>
      </c>
      <c r="E5" s="37" t="s">
        <v>360</v>
      </c>
      <c r="F5" s="135" t="s">
        <v>35</v>
      </c>
      <c r="G5" s="30" t="s">
        <v>123</v>
      </c>
      <c r="H5" s="2" t="s">
        <v>124</v>
      </c>
      <c r="I5" s="32" t="s">
        <v>360</v>
      </c>
      <c r="J5" s="147"/>
      <c r="K5" s="147"/>
      <c r="L5" s="147"/>
      <c r="M5" s="147"/>
    </row>
    <row r="6" spans="1:13" s="12" customFormat="1" ht="18" customHeight="1" thickBot="1">
      <c r="A6" s="612">
        <v>1</v>
      </c>
      <c r="B6" s="613">
        <v>2</v>
      </c>
      <c r="C6" s="614" t="s">
        <v>3</v>
      </c>
      <c r="D6" s="614" t="s">
        <v>4</v>
      </c>
      <c r="E6" s="614" t="s">
        <v>5</v>
      </c>
      <c r="F6" s="614" t="s">
        <v>6</v>
      </c>
      <c r="G6" s="614" t="s">
        <v>7</v>
      </c>
      <c r="H6" s="614" t="s">
        <v>8</v>
      </c>
      <c r="I6" s="615" t="s">
        <v>9</v>
      </c>
      <c r="J6" s="148"/>
      <c r="K6" s="148"/>
      <c r="L6" s="148"/>
      <c r="M6" s="148"/>
    </row>
    <row r="7" spans="1:13" ht="18" customHeight="1">
      <c r="A7" s="573" t="s">
        <v>1</v>
      </c>
      <c r="B7" s="574" t="s">
        <v>303</v>
      </c>
      <c r="C7" s="575"/>
      <c r="D7" s="576"/>
      <c r="E7" s="576"/>
      <c r="F7" s="574" t="s">
        <v>36</v>
      </c>
      <c r="G7" s="577">
        <v>27482766</v>
      </c>
      <c r="H7" s="578">
        <v>28873026</v>
      </c>
      <c r="I7" s="579">
        <v>28577190</v>
      </c>
      <c r="J7" s="149"/>
      <c r="K7" s="149"/>
      <c r="L7" s="149"/>
      <c r="M7" s="149"/>
    </row>
    <row r="8" spans="1:13" ht="34.5" customHeight="1">
      <c r="A8" s="580" t="s">
        <v>2</v>
      </c>
      <c r="B8" s="581" t="s">
        <v>304</v>
      </c>
      <c r="C8" s="582"/>
      <c r="D8" s="583">
        <v>55000</v>
      </c>
      <c r="E8" s="583">
        <v>55000</v>
      </c>
      <c r="F8" s="581" t="s">
        <v>103</v>
      </c>
      <c r="G8" s="584">
        <v>6201414</v>
      </c>
      <c r="H8" s="582">
        <v>7480000</v>
      </c>
      <c r="I8" s="585">
        <v>6397412</v>
      </c>
      <c r="J8" s="149"/>
      <c r="K8" s="149"/>
      <c r="L8" s="149"/>
      <c r="M8" s="149"/>
    </row>
    <row r="9" spans="1:13" ht="18" customHeight="1">
      <c r="A9" s="580" t="s">
        <v>3</v>
      </c>
      <c r="B9" s="581" t="s">
        <v>644</v>
      </c>
      <c r="C9" s="582">
        <v>7575547</v>
      </c>
      <c r="D9" s="583">
        <v>9805623</v>
      </c>
      <c r="E9" s="583">
        <v>7836666</v>
      </c>
      <c r="F9" s="581" t="s">
        <v>306</v>
      </c>
      <c r="G9" s="584">
        <v>16290000</v>
      </c>
      <c r="H9" s="582">
        <v>15990513</v>
      </c>
      <c r="I9" s="585">
        <v>14436597</v>
      </c>
      <c r="J9" s="149"/>
      <c r="K9" s="149"/>
      <c r="L9" s="149"/>
      <c r="M9" s="149"/>
    </row>
    <row r="10" spans="1:13" ht="18" customHeight="1">
      <c r="A10" s="580" t="s">
        <v>4</v>
      </c>
      <c r="B10" s="581" t="s">
        <v>92</v>
      </c>
      <c r="C10" s="582"/>
      <c r="D10" s="583"/>
      <c r="E10" s="583"/>
      <c r="F10" s="581" t="s">
        <v>104</v>
      </c>
      <c r="G10" s="584"/>
      <c r="H10" s="582">
        <v>0</v>
      </c>
      <c r="I10" s="585"/>
      <c r="J10" s="149"/>
      <c r="K10" s="149"/>
      <c r="L10" s="149"/>
      <c r="M10" s="149"/>
    </row>
    <row r="11" spans="1:13" ht="18" customHeight="1">
      <c r="A11" s="580" t="s">
        <v>5</v>
      </c>
      <c r="B11" s="586" t="s">
        <v>307</v>
      </c>
      <c r="C11" s="582"/>
      <c r="D11" s="583"/>
      <c r="E11" s="583"/>
      <c r="F11" s="581" t="s">
        <v>105</v>
      </c>
      <c r="G11" s="584"/>
      <c r="H11" s="582"/>
      <c r="I11" s="585"/>
      <c r="J11" s="149"/>
      <c r="K11" s="149"/>
      <c r="L11" s="149"/>
      <c r="M11" s="149"/>
    </row>
    <row r="12" spans="1:13" ht="18" customHeight="1">
      <c r="A12" s="580" t="s">
        <v>6</v>
      </c>
      <c r="B12" s="581" t="s">
        <v>643</v>
      </c>
      <c r="C12" s="584"/>
      <c r="D12" s="582"/>
      <c r="E12" s="587"/>
      <c r="F12" s="581" t="s">
        <v>30</v>
      </c>
      <c r="G12" s="584"/>
      <c r="H12" s="582"/>
      <c r="I12" s="588"/>
      <c r="J12" s="149"/>
      <c r="K12" s="149"/>
      <c r="L12" s="149"/>
      <c r="M12" s="149"/>
    </row>
    <row r="13" spans="1:13" ht="18" customHeight="1">
      <c r="A13" s="580" t="s">
        <v>7</v>
      </c>
      <c r="B13" s="581" t="s">
        <v>179</v>
      </c>
      <c r="C13" s="584"/>
      <c r="D13" s="582">
        <v>67500</v>
      </c>
      <c r="E13" s="582">
        <v>67500</v>
      </c>
      <c r="F13" s="589"/>
      <c r="G13" s="584"/>
      <c r="H13" s="582"/>
      <c r="I13" s="588"/>
      <c r="J13" s="149"/>
      <c r="K13" s="149"/>
      <c r="L13" s="149"/>
      <c r="M13" s="149"/>
    </row>
    <row r="14" spans="1:13" ht="18" customHeight="1">
      <c r="A14" s="580" t="s">
        <v>8</v>
      </c>
      <c r="B14" s="589"/>
      <c r="C14" s="584"/>
      <c r="D14" s="582"/>
      <c r="E14" s="583"/>
      <c r="F14" s="589"/>
      <c r="G14" s="584"/>
      <c r="H14" s="582"/>
      <c r="I14" s="588"/>
      <c r="J14" s="149"/>
      <c r="K14" s="149"/>
      <c r="L14" s="149"/>
      <c r="M14" s="149"/>
    </row>
    <row r="15" spans="1:13" ht="10.5" customHeight="1">
      <c r="A15" s="580" t="s">
        <v>9</v>
      </c>
      <c r="B15" s="590"/>
      <c r="C15" s="584"/>
      <c r="D15" s="582"/>
      <c r="E15" s="587"/>
      <c r="F15" s="589"/>
      <c r="G15" s="584"/>
      <c r="H15" s="582"/>
      <c r="I15" s="588"/>
      <c r="J15" s="149"/>
      <c r="K15" s="149"/>
      <c r="L15" s="149"/>
      <c r="M15" s="149"/>
    </row>
    <row r="16" spans="1:13" ht="18" customHeight="1">
      <c r="A16" s="580" t="s">
        <v>10</v>
      </c>
      <c r="B16" s="589"/>
      <c r="C16" s="582"/>
      <c r="D16" s="583"/>
      <c r="E16" s="583"/>
      <c r="F16" s="589"/>
      <c r="G16" s="584"/>
      <c r="H16" s="582"/>
      <c r="I16" s="588"/>
      <c r="J16" s="149"/>
      <c r="K16" s="149"/>
      <c r="L16" s="149"/>
      <c r="M16" s="149"/>
    </row>
    <row r="17" spans="1:13" ht="9.75" customHeight="1">
      <c r="A17" s="580" t="s">
        <v>11</v>
      </c>
      <c r="B17" s="589"/>
      <c r="C17" s="582"/>
      <c r="D17" s="583"/>
      <c r="E17" s="583"/>
      <c r="F17" s="589"/>
      <c r="G17" s="584"/>
      <c r="H17" s="582"/>
      <c r="I17" s="588"/>
      <c r="J17" s="149"/>
      <c r="K17" s="149"/>
      <c r="L17" s="149"/>
      <c r="M17" s="149"/>
    </row>
    <row r="18" spans="1:13" ht="18" customHeight="1" thickBot="1">
      <c r="A18" s="580" t="s">
        <v>12</v>
      </c>
      <c r="B18" s="591"/>
      <c r="C18" s="592"/>
      <c r="D18" s="593"/>
      <c r="E18" s="593"/>
      <c r="F18" s="589"/>
      <c r="G18" s="594"/>
      <c r="H18" s="592"/>
      <c r="I18" s="595"/>
      <c r="J18" s="149"/>
      <c r="K18" s="149"/>
      <c r="L18" s="149"/>
      <c r="M18" s="149"/>
    </row>
    <row r="19" spans="1:13" ht="18" customHeight="1" thickBot="1">
      <c r="A19" s="596" t="s">
        <v>13</v>
      </c>
      <c r="B19" s="597" t="s">
        <v>309</v>
      </c>
      <c r="C19" s="598">
        <f>+C7+C8+C9+C10+C11+C13+C14+C15+C16+C17+C18</f>
        <v>7575547</v>
      </c>
      <c r="D19" s="598">
        <f>+D7+D8+D9+D10+D11+D13+D14+D15+D16+D17+D18</f>
        <v>9928123</v>
      </c>
      <c r="E19" s="598">
        <f>+E7+E8+E9+E10+E11+E13+E14+E15+E16+E17+E18</f>
        <v>7959166</v>
      </c>
      <c r="F19" s="597" t="s">
        <v>310</v>
      </c>
      <c r="G19" s="599">
        <f>SUM(G7:G18)</f>
        <v>49974180</v>
      </c>
      <c r="H19" s="599">
        <f>SUM(H7:H18)</f>
        <v>52343539</v>
      </c>
      <c r="I19" s="600">
        <f>SUM(I7:I18)</f>
        <v>49411199</v>
      </c>
      <c r="J19" s="150"/>
      <c r="K19" s="150"/>
      <c r="L19" s="150"/>
      <c r="M19" s="150"/>
    </row>
    <row r="20" spans="1:13" ht="36.75" customHeight="1">
      <c r="A20" s="601" t="s">
        <v>14</v>
      </c>
      <c r="B20" s="602" t="s">
        <v>311</v>
      </c>
      <c r="C20" s="603">
        <f>+C21+C22+C23+C24</f>
        <v>43300333</v>
      </c>
      <c r="D20" s="603">
        <f>+D21+D22+D23+D24</f>
        <v>43143551</v>
      </c>
      <c r="E20" s="603">
        <f>+E21+E22+E23+E24</f>
        <v>43143551</v>
      </c>
      <c r="F20" s="581" t="s">
        <v>110</v>
      </c>
      <c r="G20" s="604"/>
      <c r="H20" s="605"/>
      <c r="I20" s="606"/>
      <c r="J20" s="151"/>
      <c r="K20" s="151"/>
      <c r="L20" s="151"/>
      <c r="M20" s="151"/>
    </row>
    <row r="21" spans="1:13" ht="18" customHeight="1">
      <c r="A21" s="580" t="s">
        <v>15</v>
      </c>
      <c r="B21" s="581" t="s">
        <v>312</v>
      </c>
      <c r="C21" s="582">
        <v>731203</v>
      </c>
      <c r="D21" s="582">
        <v>731203</v>
      </c>
      <c r="E21" s="582">
        <v>731203</v>
      </c>
      <c r="F21" s="581" t="s">
        <v>313</v>
      </c>
      <c r="G21" s="584"/>
      <c r="H21" s="582"/>
      <c r="I21" s="588"/>
      <c r="J21" s="151"/>
      <c r="K21" s="151"/>
      <c r="L21" s="151"/>
      <c r="M21" s="151"/>
    </row>
    <row r="22" spans="1:13" ht="18" customHeight="1">
      <c r="A22" s="580" t="s">
        <v>16</v>
      </c>
      <c r="B22" s="581" t="s">
        <v>314</v>
      </c>
      <c r="C22" s="582"/>
      <c r="D22" s="583"/>
      <c r="E22" s="583"/>
      <c r="F22" s="581" t="s">
        <v>76</v>
      </c>
      <c r="G22" s="584"/>
      <c r="H22" s="582"/>
      <c r="I22" s="588"/>
      <c r="J22" s="151"/>
      <c r="K22" s="151"/>
      <c r="L22" s="151"/>
      <c r="M22" s="151"/>
    </row>
    <row r="23" spans="1:13" ht="18" customHeight="1">
      <c r="A23" s="580" t="s">
        <v>17</v>
      </c>
      <c r="B23" s="581" t="s">
        <v>315</v>
      </c>
      <c r="C23" s="582"/>
      <c r="D23" s="583"/>
      <c r="E23" s="583"/>
      <c r="F23" s="581" t="s">
        <v>77</v>
      </c>
      <c r="G23" s="584"/>
      <c r="H23" s="582"/>
      <c r="I23" s="588"/>
      <c r="J23" s="151"/>
      <c r="K23" s="151"/>
      <c r="L23" s="151"/>
      <c r="M23" s="151"/>
    </row>
    <row r="24" spans="1:13" ht="40.5" customHeight="1">
      <c r="A24" s="580" t="s">
        <v>18</v>
      </c>
      <c r="B24" s="581" t="s">
        <v>645</v>
      </c>
      <c r="C24" s="582">
        <v>42569130</v>
      </c>
      <c r="D24" s="607">
        <v>42412348</v>
      </c>
      <c r="E24" s="607">
        <v>42412348</v>
      </c>
      <c r="F24" s="602" t="s">
        <v>317</v>
      </c>
      <c r="G24" s="584"/>
      <c r="H24" s="582"/>
      <c r="I24" s="588"/>
      <c r="J24" s="151"/>
      <c r="K24" s="151"/>
      <c r="L24" s="151"/>
      <c r="M24" s="151"/>
    </row>
    <row r="25" spans="1:13" ht="41.25" customHeight="1">
      <c r="A25" s="580" t="s">
        <v>19</v>
      </c>
      <c r="B25" s="581" t="s">
        <v>318</v>
      </c>
      <c r="C25" s="608">
        <f>+C26+C27</f>
        <v>0</v>
      </c>
      <c r="D25" s="609"/>
      <c r="E25" s="609"/>
      <c r="F25" s="581" t="s">
        <v>111</v>
      </c>
      <c r="G25" s="584"/>
      <c r="H25" s="582"/>
      <c r="I25" s="588"/>
      <c r="J25" s="151"/>
      <c r="K25" s="151"/>
      <c r="L25" s="151"/>
      <c r="M25" s="151"/>
    </row>
    <row r="26" spans="1:13" ht="18" customHeight="1">
      <c r="A26" s="601" t="s">
        <v>20</v>
      </c>
      <c r="B26" s="602" t="s">
        <v>319</v>
      </c>
      <c r="C26" s="605"/>
      <c r="D26" s="607"/>
      <c r="E26" s="607"/>
      <c r="F26" s="574" t="s">
        <v>112</v>
      </c>
      <c r="G26" s="604"/>
      <c r="H26" s="605"/>
      <c r="I26" s="606"/>
      <c r="J26" s="151"/>
      <c r="K26" s="151"/>
      <c r="L26" s="151"/>
      <c r="M26" s="151"/>
    </row>
    <row r="27" spans="1:13" ht="38.25" customHeight="1" thickBot="1">
      <c r="A27" s="580" t="s">
        <v>21</v>
      </c>
      <c r="B27" s="581" t="s">
        <v>320</v>
      </c>
      <c r="C27" s="582"/>
      <c r="D27" s="583"/>
      <c r="E27" s="583"/>
      <c r="F27" s="610" t="s">
        <v>287</v>
      </c>
      <c r="G27" s="584"/>
      <c r="H27" s="582"/>
      <c r="I27" s="588"/>
      <c r="J27" s="151"/>
      <c r="K27" s="151"/>
      <c r="L27" s="151"/>
      <c r="M27" s="151"/>
    </row>
    <row r="28" spans="1:13" ht="38.25" customHeight="1" thickBot="1">
      <c r="A28" s="596" t="s">
        <v>22</v>
      </c>
      <c r="B28" s="597" t="s">
        <v>321</v>
      </c>
      <c r="C28" s="598">
        <f>+C20+C25</f>
        <v>43300333</v>
      </c>
      <c r="D28" s="598">
        <f>+D20+D25</f>
        <v>43143551</v>
      </c>
      <c r="E28" s="598">
        <f>+E20+E25</f>
        <v>43143551</v>
      </c>
      <c r="F28" s="597" t="s">
        <v>322</v>
      </c>
      <c r="G28" s="599">
        <f>SUM(G20:G27)</f>
        <v>0</v>
      </c>
      <c r="H28" s="598">
        <f>SUM(H20:H27)</f>
        <v>0</v>
      </c>
      <c r="I28" s="600">
        <f>SUM(I20:I27)</f>
        <v>0</v>
      </c>
      <c r="J28" s="150"/>
      <c r="K28" s="150"/>
      <c r="L28" s="150"/>
      <c r="M28" s="150"/>
    </row>
    <row r="29" spans="1:13" ht="18" customHeight="1" thickBot="1">
      <c r="A29" s="596" t="s">
        <v>23</v>
      </c>
      <c r="B29" s="597" t="s">
        <v>323</v>
      </c>
      <c r="C29" s="611">
        <f>+C19+C28</f>
        <v>50875880</v>
      </c>
      <c r="D29" s="598">
        <f>+D19+D28</f>
        <v>53071674</v>
      </c>
      <c r="E29" s="611">
        <f>+E19+E28</f>
        <v>51102717</v>
      </c>
      <c r="F29" s="597" t="s">
        <v>324</v>
      </c>
      <c r="G29" s="611">
        <f>+G19+G28</f>
        <v>49974180</v>
      </c>
      <c r="H29" s="598">
        <f>+H19+H28</f>
        <v>52343539</v>
      </c>
      <c r="I29" s="600">
        <f>+I19+I28</f>
        <v>49411199</v>
      </c>
      <c r="J29" s="152"/>
      <c r="K29" s="152"/>
      <c r="L29" s="152"/>
      <c r="M29" s="152"/>
    </row>
    <row r="30" spans="1:13" ht="18" customHeight="1" thickBot="1">
      <c r="A30" s="596" t="s">
        <v>24</v>
      </c>
      <c r="B30" s="597" t="s">
        <v>87</v>
      </c>
      <c r="C30" s="611" t="str">
        <f>IF(C29-G29&lt;0,G29-C29,"-")</f>
        <v>-</v>
      </c>
      <c r="D30" s="611" t="str">
        <f>IF(D29-H29&lt;0,H29-D29,"-")</f>
        <v>-</v>
      </c>
      <c r="E30" s="611" t="str">
        <f>IF(E29-I29&lt;0,I29-E29,"-")</f>
        <v>-</v>
      </c>
      <c r="F30" s="597" t="s">
        <v>88</v>
      </c>
      <c r="G30" s="611">
        <f>IF(C29-G29&gt;0,C29-G29,"-")</f>
        <v>901700</v>
      </c>
      <c r="H30" s="611">
        <f>IF(D29-H29&gt;0,D29-H29,"-")</f>
        <v>728135</v>
      </c>
      <c r="I30" s="611">
        <f>IF(E29-I29&gt;0,E29-I29,"-")</f>
        <v>1691518</v>
      </c>
      <c r="J30" s="152"/>
      <c r="K30" s="152"/>
      <c r="L30" s="152"/>
      <c r="M30" s="152"/>
    </row>
    <row r="31" spans="1:13" ht="18" customHeight="1" thickBot="1">
      <c r="A31" s="596" t="s">
        <v>25</v>
      </c>
      <c r="B31" s="597" t="s">
        <v>325</v>
      </c>
      <c r="C31" s="611" t="str">
        <f>IF(C19+C20-G29&lt;0,G29-(C19+C20),"-")</f>
        <v>-</v>
      </c>
      <c r="D31" s="598"/>
      <c r="E31" s="611"/>
      <c r="F31" s="597" t="s">
        <v>326</v>
      </c>
      <c r="G31" s="611">
        <f>IF(C19+C20-G29&gt;0,C19+C20-G29,"-")</f>
        <v>901700</v>
      </c>
      <c r="H31" s="598">
        <f>IF(D19+D20-H29&gt;0,D19+D20-H29,"-")</f>
        <v>728135</v>
      </c>
      <c r="I31" s="600">
        <f>IF(E19+E20-I29&gt;0,E19+E20-I29,"-")</f>
        <v>1691518</v>
      </c>
      <c r="J31" s="152"/>
      <c r="K31" s="152"/>
      <c r="L31" s="152"/>
      <c r="M31" s="152"/>
    </row>
    <row r="32" spans="2:6" ht="18" customHeight="1">
      <c r="B32" s="705"/>
      <c r="C32" s="705"/>
      <c r="D32" s="705"/>
      <c r="E32" s="705"/>
      <c r="F32" s="705"/>
    </row>
    <row r="33" ht="18" customHeight="1"/>
    <row r="35" ht="39.75" customHeight="1"/>
    <row r="36" ht="13.5" customHeight="1"/>
    <row r="37" ht="24" customHeight="1"/>
    <row r="38" spans="1:13" s="10" customFormat="1" ht="35.25" customHeight="1">
      <c r="A38" s="134"/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s="10" customFormat="1" ht="12" customHeight="1">
      <c r="A39" s="134"/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15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5.75" customHeight="1"/>
    <row r="62" ht="18" customHeight="1"/>
    <row r="63" ht="18" customHeight="1"/>
    <row r="64" ht="18" customHeight="1"/>
  </sheetData>
  <sheetProtection/>
  <mergeCells count="8">
    <mergeCell ref="A1:I1"/>
    <mergeCell ref="A3:A5"/>
    <mergeCell ref="B32:F32"/>
    <mergeCell ref="B4:B5"/>
    <mergeCell ref="C4:E4"/>
    <mergeCell ref="G4:I4"/>
    <mergeCell ref="F2:I2"/>
    <mergeCell ref="F3:I3"/>
  </mergeCells>
  <printOptions horizontalCentered="1"/>
  <pageMargins left="0.31496062992125984" right="0.4724409448818898" top="0.5511811023622047" bottom="0.5118110236220472" header="0.2362204724409449" footer="0.2755905511811024"/>
  <pageSetup horizontalDpi="300" verticalDpi="300" orientation="landscape" paperSize="9" scale="72" r:id="rId1"/>
  <headerFooter alignWithMargins="0">
    <oddHeader>&amp;R&amp;"Times New Roman CE,Félkövér dőlt"&amp;11 &amp;"Times New Roman CE,Dőlt"&amp;12 2.1.2 számú melléklet</oddHeader>
  </headerFooter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workbookViewId="0" topLeftCell="A1">
      <selection activeCell="H9" sqref="H9"/>
    </sheetView>
  </sheetViews>
  <sheetFormatPr defaultColWidth="9.00390625" defaultRowHeight="12.75"/>
  <cols>
    <col min="1" max="1" width="6.875" style="134" customWidth="1"/>
    <col min="2" max="2" width="49.50390625" style="133" customWidth="1"/>
    <col min="3" max="3" width="20.625" style="134" customWidth="1"/>
    <col min="4" max="4" width="18.375" style="134" customWidth="1"/>
    <col min="5" max="5" width="18.125" style="134" customWidth="1"/>
    <col min="6" max="6" width="45.875" style="134" customWidth="1"/>
    <col min="7" max="8" width="17.875" style="134" customWidth="1"/>
    <col min="9" max="9" width="18.00390625" style="134" customWidth="1"/>
    <col min="10" max="11" width="16.375" style="134" customWidth="1"/>
    <col min="12" max="16384" width="9.375" style="9" customWidth="1"/>
  </cols>
  <sheetData>
    <row r="1" spans="1:11" ht="39.75" customHeight="1">
      <c r="A1" s="701" t="s">
        <v>79</v>
      </c>
      <c r="B1" s="701"/>
      <c r="C1" s="701"/>
      <c r="D1" s="701"/>
      <c r="E1" s="701"/>
      <c r="F1" s="701"/>
      <c r="G1" s="701"/>
      <c r="H1" s="701"/>
      <c r="I1" s="701"/>
      <c r="J1" s="136"/>
      <c r="K1" s="136"/>
    </row>
    <row r="2" spans="6:11" ht="14.25" thickBot="1">
      <c r="F2" s="711" t="s">
        <v>675</v>
      </c>
      <c r="G2" s="711"/>
      <c r="H2" s="711"/>
      <c r="I2" s="711"/>
      <c r="J2" s="137"/>
      <c r="K2" s="137"/>
    </row>
    <row r="3" spans="1:13" ht="18" customHeight="1" thickBot="1">
      <c r="A3" s="702" t="s">
        <v>37</v>
      </c>
      <c r="B3" s="138" t="s">
        <v>31</v>
      </c>
      <c r="C3" s="139"/>
      <c r="D3" s="144"/>
      <c r="E3" s="144"/>
      <c r="F3" s="712" t="s">
        <v>32</v>
      </c>
      <c r="G3" s="709"/>
      <c r="H3" s="709"/>
      <c r="I3" s="710"/>
      <c r="J3" s="146"/>
      <c r="K3" s="146"/>
      <c r="L3" s="146"/>
      <c r="M3" s="146"/>
    </row>
    <row r="4" spans="1:13" ht="18" customHeight="1">
      <c r="A4" s="703"/>
      <c r="B4" s="706" t="s">
        <v>35</v>
      </c>
      <c r="C4" s="713" t="s">
        <v>691</v>
      </c>
      <c r="D4" s="714"/>
      <c r="E4" s="715"/>
      <c r="F4" s="154"/>
      <c r="G4" s="713" t="s">
        <v>691</v>
      </c>
      <c r="H4" s="714"/>
      <c r="I4" s="715"/>
      <c r="J4" s="146"/>
      <c r="K4" s="146"/>
      <c r="L4" s="146"/>
      <c r="M4" s="146"/>
    </row>
    <row r="5" spans="1:13" s="10" customFormat="1" ht="35.25" customHeight="1" thickBot="1">
      <c r="A5" s="704"/>
      <c r="B5" s="707"/>
      <c r="C5" s="155" t="s">
        <v>123</v>
      </c>
      <c r="D5" s="156" t="s">
        <v>124</v>
      </c>
      <c r="E5" s="157" t="s">
        <v>360</v>
      </c>
      <c r="F5" s="158" t="s">
        <v>35</v>
      </c>
      <c r="G5" s="155" t="s">
        <v>123</v>
      </c>
      <c r="H5" s="156" t="s">
        <v>124</v>
      </c>
      <c r="I5" s="159" t="s">
        <v>360</v>
      </c>
      <c r="J5" s="147"/>
      <c r="K5" s="147"/>
      <c r="L5" s="147"/>
      <c r="M5" s="147"/>
    </row>
    <row r="6" spans="1:11" s="10" customFormat="1" ht="19.5" customHeight="1" thickBot="1">
      <c r="A6" s="140">
        <v>1</v>
      </c>
      <c r="B6" s="141">
        <v>2</v>
      </c>
      <c r="C6" s="142" t="s">
        <v>3</v>
      </c>
      <c r="D6" s="142" t="s">
        <v>4</v>
      </c>
      <c r="E6" s="143" t="s">
        <v>5</v>
      </c>
      <c r="F6" s="145" t="s">
        <v>6</v>
      </c>
      <c r="G6" s="153" t="s">
        <v>7</v>
      </c>
      <c r="H6" s="142" t="s">
        <v>8</v>
      </c>
      <c r="I6" s="160" t="s">
        <v>9</v>
      </c>
      <c r="J6" s="147"/>
      <c r="K6" s="147"/>
    </row>
    <row r="7" spans="1:11" s="12" customFormat="1" ht="34.5" customHeight="1">
      <c r="A7" s="573" t="s">
        <v>1</v>
      </c>
      <c r="B7" s="574" t="s">
        <v>327</v>
      </c>
      <c r="C7" s="575">
        <v>32878800</v>
      </c>
      <c r="D7" s="575">
        <f>Összesített!D20</f>
        <v>42006017</v>
      </c>
      <c r="E7" s="575">
        <f>Összesített!E20</f>
        <v>42006017</v>
      </c>
      <c r="F7" s="574" t="s">
        <v>260</v>
      </c>
      <c r="G7" s="577">
        <v>33780500</v>
      </c>
      <c r="H7" s="575">
        <v>46447537</v>
      </c>
      <c r="I7" s="616">
        <v>45610883</v>
      </c>
      <c r="J7" s="148"/>
      <c r="K7" s="148"/>
    </row>
    <row r="8" spans="1:11" ht="18" customHeight="1">
      <c r="A8" s="580" t="s">
        <v>2</v>
      </c>
      <c r="B8" s="581" t="s">
        <v>328</v>
      </c>
      <c r="C8" s="582"/>
      <c r="D8" s="582"/>
      <c r="E8" s="582"/>
      <c r="F8" s="581" t="s">
        <v>329</v>
      </c>
      <c r="G8" s="584"/>
      <c r="H8" s="582"/>
      <c r="I8" s="588"/>
      <c r="J8" s="149"/>
      <c r="K8" s="149"/>
    </row>
    <row r="9" spans="1:11" ht="18" customHeight="1">
      <c r="A9" s="580" t="s">
        <v>3</v>
      </c>
      <c r="B9" s="581" t="s">
        <v>330</v>
      </c>
      <c r="C9" s="582"/>
      <c r="D9" s="582"/>
      <c r="E9" s="582"/>
      <c r="F9" s="581" t="s">
        <v>107</v>
      </c>
      <c r="G9" s="584"/>
      <c r="H9" s="582">
        <f>Összesített!D112</f>
        <v>1822232</v>
      </c>
      <c r="I9" s="585">
        <f>Összesített!E112</f>
        <v>1822232</v>
      </c>
      <c r="J9" s="149"/>
      <c r="K9" s="149"/>
    </row>
    <row r="10" spans="1:11" ht="18" customHeight="1">
      <c r="A10" s="580" t="s">
        <v>4</v>
      </c>
      <c r="B10" s="581" t="s">
        <v>331</v>
      </c>
      <c r="C10" s="582"/>
      <c r="D10" s="582">
        <f>Összesített!D59</f>
        <v>0</v>
      </c>
      <c r="E10" s="582">
        <f>Összesített!E59</f>
        <v>0</v>
      </c>
      <c r="F10" s="581" t="s">
        <v>332</v>
      </c>
      <c r="G10" s="584"/>
      <c r="H10" s="582"/>
      <c r="I10" s="588"/>
      <c r="J10" s="149"/>
      <c r="K10" s="149"/>
    </row>
    <row r="11" spans="1:11" ht="18" customHeight="1">
      <c r="A11" s="580" t="s">
        <v>5</v>
      </c>
      <c r="B11" s="581" t="s">
        <v>333</v>
      </c>
      <c r="C11" s="582"/>
      <c r="D11" s="582"/>
      <c r="E11" s="582"/>
      <c r="F11" s="581" t="s">
        <v>263</v>
      </c>
      <c r="G11" s="584">
        <f>Összesített!C114</f>
        <v>1000000</v>
      </c>
      <c r="H11" s="584">
        <f>Összesített!D114</f>
        <v>1000000</v>
      </c>
      <c r="I11" s="584">
        <f>Összesített!E114</f>
        <v>150000</v>
      </c>
      <c r="J11" s="149"/>
      <c r="K11" s="149"/>
    </row>
    <row r="12" spans="1:11" ht="18" customHeight="1">
      <c r="A12" s="580" t="s">
        <v>6</v>
      </c>
      <c r="B12" s="581" t="s">
        <v>334</v>
      </c>
      <c r="C12" s="584"/>
      <c r="D12" s="584"/>
      <c r="E12" s="584"/>
      <c r="F12" s="589"/>
      <c r="G12" s="584"/>
      <c r="H12" s="582"/>
      <c r="I12" s="588"/>
      <c r="J12" s="149"/>
      <c r="K12" s="149"/>
    </row>
    <row r="13" spans="1:11" ht="10.5" customHeight="1">
      <c r="A13" s="580" t="s">
        <v>7</v>
      </c>
      <c r="B13" s="589"/>
      <c r="C13" s="582"/>
      <c r="D13" s="582"/>
      <c r="E13" s="582"/>
      <c r="F13" s="589"/>
      <c r="G13" s="584"/>
      <c r="H13" s="582"/>
      <c r="I13" s="588"/>
      <c r="J13" s="149"/>
      <c r="K13" s="149"/>
    </row>
    <row r="14" spans="1:11" ht="13.5" customHeight="1">
      <c r="A14" s="580" t="s">
        <v>8</v>
      </c>
      <c r="B14" s="589"/>
      <c r="C14" s="582"/>
      <c r="D14" s="582"/>
      <c r="E14" s="582"/>
      <c r="F14" s="589"/>
      <c r="G14" s="584"/>
      <c r="H14" s="582"/>
      <c r="I14" s="588"/>
      <c r="J14" s="149"/>
      <c r="K14" s="149"/>
    </row>
    <row r="15" spans="1:11" ht="12" customHeight="1">
      <c r="A15" s="580" t="s">
        <v>9</v>
      </c>
      <c r="B15" s="589"/>
      <c r="C15" s="584"/>
      <c r="D15" s="584"/>
      <c r="E15" s="584"/>
      <c r="F15" s="589"/>
      <c r="G15" s="584"/>
      <c r="H15" s="582"/>
      <c r="I15" s="588"/>
      <c r="J15" s="149"/>
      <c r="K15" s="149"/>
    </row>
    <row r="16" spans="1:11" ht="9.75" customHeight="1">
      <c r="A16" s="580" t="s">
        <v>10</v>
      </c>
      <c r="B16" s="589"/>
      <c r="C16" s="584"/>
      <c r="D16" s="584"/>
      <c r="E16" s="584"/>
      <c r="F16" s="589"/>
      <c r="G16" s="584"/>
      <c r="H16" s="582"/>
      <c r="I16" s="588"/>
      <c r="J16" s="149"/>
      <c r="K16" s="149"/>
    </row>
    <row r="17" spans="1:11" ht="18" customHeight="1" thickBot="1">
      <c r="A17" s="601" t="s">
        <v>11</v>
      </c>
      <c r="B17" s="617"/>
      <c r="C17" s="604"/>
      <c r="D17" s="604"/>
      <c r="E17" s="604"/>
      <c r="F17" s="602" t="s">
        <v>30</v>
      </c>
      <c r="G17" s="604"/>
      <c r="H17" s="605"/>
      <c r="I17" s="606"/>
      <c r="J17" s="149"/>
      <c r="K17" s="149"/>
    </row>
    <row r="18" spans="1:11" ht="33" customHeight="1" thickBot="1">
      <c r="A18" s="596" t="s">
        <v>12</v>
      </c>
      <c r="B18" s="597" t="s">
        <v>335</v>
      </c>
      <c r="C18" s="598">
        <f>+C7+C9+C10+C12+C13+C14+C15+C16+C17</f>
        <v>32878800</v>
      </c>
      <c r="D18" s="598">
        <f>+D7+D9+D10+D12+D13+D14+D15+D16+D17</f>
        <v>42006017</v>
      </c>
      <c r="E18" s="598">
        <f>+E7+E9+E10+E12+E13+E14+E15+E16+E17</f>
        <v>42006017</v>
      </c>
      <c r="F18" s="597" t="s">
        <v>336</v>
      </c>
      <c r="G18" s="599">
        <f>+G7+G9+G11+G12+G13+G14+G15+G16+G17</f>
        <v>34780500</v>
      </c>
      <c r="H18" s="599">
        <f>+H7+H9+H11+H12+H13+H14+H15+H16+H17</f>
        <v>49269769</v>
      </c>
      <c r="I18" s="600">
        <f>+I7+I9+I11+I12+I13+I14+I15+I16+I17</f>
        <v>47583115</v>
      </c>
      <c r="J18" s="149"/>
      <c r="K18" s="149"/>
    </row>
    <row r="19" spans="1:11" ht="31.5" customHeight="1">
      <c r="A19" s="573" t="s">
        <v>13</v>
      </c>
      <c r="B19" s="618" t="s">
        <v>337</v>
      </c>
      <c r="C19" s="619">
        <f>+C20+C21+C22+C23+C24</f>
        <v>0</v>
      </c>
      <c r="D19" s="619">
        <f>+D20+D21+D22+D23+D24</f>
        <v>0</v>
      </c>
      <c r="E19" s="619">
        <f>+E20+E21+E22+E23+E24</f>
        <v>0</v>
      </c>
      <c r="F19" s="581" t="s">
        <v>110</v>
      </c>
      <c r="G19" s="577"/>
      <c r="H19" s="575"/>
      <c r="I19" s="620"/>
      <c r="J19" s="149"/>
      <c r="K19" s="149"/>
    </row>
    <row r="20" spans="1:11" ht="18" customHeight="1">
      <c r="A20" s="580" t="s">
        <v>14</v>
      </c>
      <c r="B20" s="621" t="s">
        <v>338</v>
      </c>
      <c r="C20" s="582"/>
      <c r="D20" s="582"/>
      <c r="E20" s="582"/>
      <c r="F20" s="581" t="s">
        <v>113</v>
      </c>
      <c r="G20" s="584"/>
      <c r="H20" s="582"/>
      <c r="I20" s="588"/>
      <c r="J20" s="150"/>
      <c r="K20" s="150"/>
    </row>
    <row r="21" spans="1:11" ht="18" customHeight="1">
      <c r="A21" s="573" t="s">
        <v>15</v>
      </c>
      <c r="B21" s="621" t="s">
        <v>339</v>
      </c>
      <c r="C21" s="582"/>
      <c r="D21" s="582"/>
      <c r="E21" s="582"/>
      <c r="F21" s="581" t="s">
        <v>76</v>
      </c>
      <c r="G21" s="584"/>
      <c r="H21" s="582"/>
      <c r="I21" s="588"/>
      <c r="J21" s="151"/>
      <c r="K21" s="151"/>
    </row>
    <row r="22" spans="1:11" ht="18" customHeight="1">
      <c r="A22" s="580" t="s">
        <v>16</v>
      </c>
      <c r="B22" s="621" t="s">
        <v>340</v>
      </c>
      <c r="C22" s="582"/>
      <c r="D22" s="582"/>
      <c r="E22" s="582"/>
      <c r="F22" s="581" t="s">
        <v>77</v>
      </c>
      <c r="G22" s="584"/>
      <c r="H22" s="582"/>
      <c r="I22" s="588"/>
      <c r="J22" s="151"/>
      <c r="K22" s="151"/>
    </row>
    <row r="23" spans="1:11" ht="18" customHeight="1">
      <c r="A23" s="573" t="s">
        <v>17</v>
      </c>
      <c r="B23" s="621" t="s">
        <v>341</v>
      </c>
      <c r="C23" s="582"/>
      <c r="D23" s="582"/>
      <c r="E23" s="582"/>
      <c r="F23" s="602" t="s">
        <v>317</v>
      </c>
      <c r="G23" s="584"/>
      <c r="H23" s="582"/>
      <c r="I23" s="588"/>
      <c r="J23" s="151"/>
      <c r="K23" s="151"/>
    </row>
    <row r="24" spans="1:11" ht="31.5" customHeight="1">
      <c r="A24" s="580" t="s">
        <v>18</v>
      </c>
      <c r="B24" s="622" t="s">
        <v>342</v>
      </c>
      <c r="C24" s="582"/>
      <c r="D24" s="582"/>
      <c r="E24" s="582"/>
      <c r="F24" s="581" t="s">
        <v>114</v>
      </c>
      <c r="G24" s="584"/>
      <c r="H24" s="582"/>
      <c r="I24" s="588"/>
      <c r="J24" s="151"/>
      <c r="K24" s="151"/>
    </row>
    <row r="25" spans="1:11" ht="33.75" customHeight="1">
      <c r="A25" s="573" t="s">
        <v>19</v>
      </c>
      <c r="B25" s="623" t="s">
        <v>343</v>
      </c>
      <c r="C25" s="608">
        <f>+C26+C27+C28+C29+C30</f>
        <v>0</v>
      </c>
      <c r="D25" s="608">
        <f>+D26+D27+D28+D29+D30</f>
        <v>0</v>
      </c>
      <c r="E25" s="608">
        <f>+E26+E27+E28+E29+E30</f>
        <v>0</v>
      </c>
      <c r="F25" s="574" t="s">
        <v>112</v>
      </c>
      <c r="G25" s="584"/>
      <c r="H25" s="582"/>
      <c r="I25" s="588"/>
      <c r="J25" s="151"/>
      <c r="K25" s="151"/>
    </row>
    <row r="26" spans="1:11" ht="18" customHeight="1">
      <c r="A26" s="580" t="s">
        <v>20</v>
      </c>
      <c r="B26" s="622" t="s">
        <v>344</v>
      </c>
      <c r="C26" s="582"/>
      <c r="D26" s="582"/>
      <c r="E26" s="582"/>
      <c r="F26" s="574" t="s">
        <v>345</v>
      </c>
      <c r="G26" s="584"/>
      <c r="H26" s="582"/>
      <c r="I26" s="588"/>
      <c r="J26" s="151"/>
      <c r="K26" s="151"/>
    </row>
    <row r="27" spans="1:11" ht="18" customHeight="1">
      <c r="A27" s="573" t="s">
        <v>21</v>
      </c>
      <c r="B27" s="622" t="s">
        <v>346</v>
      </c>
      <c r="C27" s="582"/>
      <c r="D27" s="582">
        <f>Összesített!D64</f>
        <v>0</v>
      </c>
      <c r="E27" s="582">
        <f>Összesített!E64</f>
        <v>0</v>
      </c>
      <c r="F27" s="624" t="s">
        <v>30</v>
      </c>
      <c r="G27" s="584"/>
      <c r="H27" s="582"/>
      <c r="I27" s="588"/>
      <c r="J27" s="151"/>
      <c r="K27" s="151"/>
    </row>
    <row r="28" spans="1:11" ht="18" customHeight="1">
      <c r="A28" s="580" t="s">
        <v>22</v>
      </c>
      <c r="B28" s="621" t="s">
        <v>347</v>
      </c>
      <c r="C28" s="582"/>
      <c r="D28" s="582"/>
      <c r="E28" s="582"/>
      <c r="F28" s="624"/>
      <c r="G28" s="584"/>
      <c r="H28" s="582"/>
      <c r="I28" s="588"/>
      <c r="J28" s="151"/>
      <c r="K28" s="151"/>
    </row>
    <row r="29" spans="1:11" ht="18" customHeight="1">
      <c r="A29" s="573" t="s">
        <v>23</v>
      </c>
      <c r="B29" s="625" t="s">
        <v>348</v>
      </c>
      <c r="C29" s="582"/>
      <c r="D29" s="582"/>
      <c r="E29" s="582"/>
      <c r="F29" s="589"/>
      <c r="G29" s="584"/>
      <c r="H29" s="582"/>
      <c r="I29" s="588"/>
      <c r="J29" s="150"/>
      <c r="K29" s="150"/>
    </row>
    <row r="30" spans="1:11" ht="18" customHeight="1" thickBot="1">
      <c r="A30" s="580" t="s">
        <v>24</v>
      </c>
      <c r="B30" s="626" t="s">
        <v>349</v>
      </c>
      <c r="C30" s="582"/>
      <c r="D30" s="582"/>
      <c r="E30" s="582"/>
      <c r="F30" s="624"/>
      <c r="G30" s="584"/>
      <c r="H30" s="582"/>
      <c r="I30" s="588"/>
      <c r="J30" s="152"/>
      <c r="K30" s="152"/>
    </row>
    <row r="31" spans="1:11" ht="42" customHeight="1" thickBot="1">
      <c r="A31" s="596" t="s">
        <v>25</v>
      </c>
      <c r="B31" s="597" t="s">
        <v>350</v>
      </c>
      <c r="C31" s="598">
        <f>+C19+C25</f>
        <v>0</v>
      </c>
      <c r="D31" s="598">
        <f>+D19+D25</f>
        <v>0</v>
      </c>
      <c r="E31" s="598">
        <f>+E19+E25</f>
        <v>0</v>
      </c>
      <c r="F31" s="597" t="s">
        <v>658</v>
      </c>
      <c r="G31" s="599">
        <f>SUM(G19:G30)</f>
        <v>0</v>
      </c>
      <c r="H31" s="599">
        <f>SUM(H19:H30)</f>
        <v>0</v>
      </c>
      <c r="I31" s="600">
        <f>SUM(I19:I30)</f>
        <v>0</v>
      </c>
      <c r="J31" s="152"/>
      <c r="K31" s="152"/>
    </row>
    <row r="32" spans="1:11" ht="18" customHeight="1" thickBot="1">
      <c r="A32" s="596" t="s">
        <v>26</v>
      </c>
      <c r="B32" s="597" t="s">
        <v>352</v>
      </c>
      <c r="C32" s="611">
        <f>+C18+C31</f>
        <v>32878800</v>
      </c>
      <c r="D32" s="598">
        <f>+D18+D31</f>
        <v>42006017</v>
      </c>
      <c r="E32" s="611">
        <f>+E18+E31</f>
        <v>42006017</v>
      </c>
      <c r="F32" s="597" t="s">
        <v>353</v>
      </c>
      <c r="G32" s="611">
        <f>+G18+G31</f>
        <v>34780500</v>
      </c>
      <c r="H32" s="598">
        <f>+H18+H31</f>
        <v>49269769</v>
      </c>
      <c r="I32" s="627">
        <f>+I18+I31</f>
        <v>47583115</v>
      </c>
      <c r="J32" s="152"/>
      <c r="K32" s="152"/>
    </row>
    <row r="33" spans="1:9" s="134" customFormat="1" ht="18" customHeight="1" thickBot="1">
      <c r="A33" s="596" t="s">
        <v>27</v>
      </c>
      <c r="B33" s="597" t="s">
        <v>87</v>
      </c>
      <c r="C33" s="611">
        <f>IF(C18-G18&lt;0,G18-C18,"-")</f>
        <v>1901700</v>
      </c>
      <c r="D33" s="598">
        <f>IF(D18-H18&lt;0,H18-D18,"-")</f>
        <v>7263752</v>
      </c>
      <c r="E33" s="627">
        <f>IF(E18-I18&lt;0,I18-E18,"-")</f>
        <v>5577098</v>
      </c>
      <c r="F33" s="597" t="s">
        <v>88</v>
      </c>
      <c r="G33" s="611" t="str">
        <f>IF(C32-G32&gt;0,C32-G32,"-")</f>
        <v>-</v>
      </c>
      <c r="H33" s="611" t="str">
        <f>IF(D32-H32&gt;0,D32-H32,"-")</f>
        <v>-</v>
      </c>
      <c r="I33" s="611" t="str">
        <f>IF(E32-I32&gt;0,E32-I32,"-")</f>
        <v>-</v>
      </c>
    </row>
    <row r="34" spans="1:9" ht="18" customHeight="1" thickBot="1">
      <c r="A34" s="596" t="s">
        <v>354</v>
      </c>
      <c r="B34" s="597" t="s">
        <v>325</v>
      </c>
      <c r="C34" s="611">
        <f>IF(C18+C19-G32&lt;0,G32-(C18+C19),"-")</f>
        <v>1901700</v>
      </c>
      <c r="D34" s="598">
        <f>IF(D18+D19-H32&lt;0,H32-(D18+D19),"-")</f>
        <v>7263752</v>
      </c>
      <c r="E34" s="611">
        <f>IF(E18+E19-I32&lt;0,I32-(E18+E19),"-")</f>
        <v>5577098</v>
      </c>
      <c r="F34" s="597" t="s">
        <v>326</v>
      </c>
      <c r="G34" s="611" t="str">
        <f>IF(C18+C19-G32&gt;0,C18+C19-G32,"-")</f>
        <v>-</v>
      </c>
      <c r="H34" s="598" t="str">
        <f>IF(D18+D19-H32&gt;0,D18+D19-H32,"-")</f>
        <v>-</v>
      </c>
      <c r="I34" s="627" t="str">
        <f>IF(E18+E19-I32&gt;0,E18+E19-I32,"-")</f>
        <v>-</v>
      </c>
    </row>
    <row r="36" ht="39.75" customHeight="1"/>
    <row r="37" ht="13.5" customHeight="1"/>
    <row r="38" ht="24" customHeight="1"/>
    <row r="39" spans="1:11" s="10" customFormat="1" ht="35.25" customHeight="1">
      <c r="A39" s="134"/>
      <c r="B39" s="133"/>
      <c r="C39" s="134"/>
      <c r="D39" s="134"/>
      <c r="E39" s="134"/>
      <c r="F39" s="134"/>
      <c r="G39" s="134"/>
      <c r="H39" s="134"/>
      <c r="I39" s="134"/>
      <c r="J39" s="134"/>
      <c r="K39" s="134"/>
    </row>
    <row r="40" spans="1:11" s="10" customFormat="1" ht="12" customHeight="1">
      <c r="A40" s="134"/>
      <c r="B40" s="133"/>
      <c r="C40" s="134"/>
      <c r="D40" s="134"/>
      <c r="E40" s="134"/>
      <c r="F40" s="134"/>
      <c r="G40" s="134"/>
      <c r="H40" s="134"/>
      <c r="I40" s="134"/>
      <c r="J40" s="134"/>
      <c r="K40" s="134"/>
    </row>
    <row r="41" ht="12.75" customHeight="1"/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0" spans="2:17" s="134" customFormat="1" ht="12.75" customHeight="1">
      <c r="B50" s="133"/>
      <c r="L50" s="9"/>
      <c r="M50" s="9"/>
      <c r="N50" s="9"/>
      <c r="O50" s="9"/>
      <c r="P50" s="9"/>
      <c r="Q50" s="9"/>
    </row>
    <row r="51" spans="2:17" s="134" customFormat="1" ht="15.75" customHeight="1">
      <c r="B51" s="133"/>
      <c r="L51" s="9"/>
      <c r="M51" s="9"/>
      <c r="N51" s="9"/>
      <c r="O51" s="9"/>
      <c r="P51" s="9"/>
      <c r="Q51" s="9"/>
    </row>
    <row r="52" spans="2:17" s="134" customFormat="1" ht="12.75" customHeight="1">
      <c r="B52" s="133"/>
      <c r="L52" s="9"/>
      <c r="M52" s="9"/>
      <c r="N52" s="9"/>
      <c r="O52" s="9"/>
      <c r="P52" s="9"/>
      <c r="Q52" s="9"/>
    </row>
    <row r="53" spans="2:17" s="134" customFormat="1" ht="12.75" customHeight="1">
      <c r="B53" s="133"/>
      <c r="L53" s="9"/>
      <c r="M53" s="9"/>
      <c r="N53" s="9"/>
      <c r="O53" s="9"/>
      <c r="P53" s="9"/>
      <c r="Q53" s="9"/>
    </row>
    <row r="54" spans="2:17" s="134" customFormat="1" ht="12.75" customHeight="1">
      <c r="B54" s="133"/>
      <c r="L54" s="9"/>
      <c r="M54" s="9"/>
      <c r="N54" s="9"/>
      <c r="O54" s="9"/>
      <c r="P54" s="9"/>
      <c r="Q54" s="9"/>
    </row>
    <row r="55" spans="2:17" s="134" customFormat="1" ht="12.75" customHeight="1">
      <c r="B55" s="133"/>
      <c r="L55" s="9"/>
      <c r="M55" s="9"/>
      <c r="N55" s="9"/>
      <c r="O55" s="9"/>
      <c r="P55" s="9"/>
      <c r="Q55" s="9"/>
    </row>
    <row r="56" spans="2:17" s="134" customFormat="1" ht="12.75" customHeight="1">
      <c r="B56" s="133"/>
      <c r="L56" s="9"/>
      <c r="M56" s="9"/>
      <c r="N56" s="9"/>
      <c r="O56" s="9"/>
      <c r="P56" s="9"/>
      <c r="Q56" s="9"/>
    </row>
    <row r="58" spans="2:17" s="134" customFormat="1" ht="12.75" customHeight="1">
      <c r="B58" s="133"/>
      <c r="L58" s="9"/>
      <c r="M58" s="9"/>
      <c r="N58" s="9"/>
      <c r="O58" s="9"/>
      <c r="P58" s="9"/>
      <c r="Q58" s="9"/>
    </row>
    <row r="59" spans="2:17" s="134" customFormat="1" ht="12.75" customHeight="1">
      <c r="B59" s="133"/>
      <c r="L59" s="9"/>
      <c r="M59" s="9"/>
      <c r="N59" s="9"/>
      <c r="O59" s="9"/>
      <c r="P59" s="9"/>
      <c r="Q59" s="9"/>
    </row>
    <row r="60" spans="2:17" s="134" customFormat="1" ht="12.75" customHeight="1">
      <c r="B60" s="133"/>
      <c r="L60" s="9"/>
      <c r="M60" s="9"/>
      <c r="N60" s="9"/>
      <c r="O60" s="9"/>
      <c r="P60" s="9"/>
      <c r="Q60" s="9"/>
    </row>
    <row r="61" spans="2:17" s="134" customFormat="1" ht="12.75" customHeight="1">
      <c r="B61" s="133"/>
      <c r="L61" s="9"/>
      <c r="M61" s="9"/>
      <c r="N61" s="9"/>
      <c r="O61" s="9"/>
      <c r="P61" s="9"/>
      <c r="Q61" s="9"/>
    </row>
    <row r="62" spans="2:17" s="134" customFormat="1" ht="15.75" customHeight="1">
      <c r="B62" s="133"/>
      <c r="L62" s="9"/>
      <c r="M62" s="9"/>
      <c r="N62" s="9"/>
      <c r="O62" s="9"/>
      <c r="P62" s="9"/>
      <c r="Q62" s="9"/>
    </row>
    <row r="63" spans="2:17" s="134" customFormat="1" ht="18" customHeight="1">
      <c r="B63" s="133"/>
      <c r="L63" s="9"/>
      <c r="M63" s="9"/>
      <c r="N63" s="9"/>
      <c r="O63" s="9"/>
      <c r="P63" s="9"/>
      <c r="Q63" s="9"/>
    </row>
    <row r="64" spans="2:17" s="134" customFormat="1" ht="18" customHeight="1">
      <c r="B64" s="133"/>
      <c r="L64" s="9"/>
      <c r="M64" s="9"/>
      <c r="N64" s="9"/>
      <c r="O64" s="9"/>
      <c r="P64" s="9"/>
      <c r="Q64" s="9"/>
    </row>
    <row r="65" spans="2:17" s="134" customFormat="1" ht="18" customHeight="1">
      <c r="B65" s="133"/>
      <c r="L65" s="9"/>
      <c r="M65" s="9"/>
      <c r="N65" s="9"/>
      <c r="O65" s="9"/>
      <c r="P65" s="9"/>
      <c r="Q65" s="9"/>
    </row>
  </sheetData>
  <sheetProtection/>
  <mergeCells count="7">
    <mergeCell ref="A1:I1"/>
    <mergeCell ref="F2:I2"/>
    <mergeCell ref="A3:A5"/>
    <mergeCell ref="F3:I3"/>
    <mergeCell ref="B4:B5"/>
    <mergeCell ref="C4:E4"/>
    <mergeCell ref="G4:I4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2.2. számú melléklet</oddHeader>
  </headerFooter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6.875" style="134" customWidth="1"/>
    <col min="2" max="2" width="49.50390625" style="133" customWidth="1"/>
    <col min="3" max="3" width="18.875" style="134" customWidth="1"/>
    <col min="4" max="4" width="18.625" style="134" customWidth="1"/>
    <col min="5" max="5" width="18.375" style="134" customWidth="1"/>
    <col min="6" max="6" width="43.00390625" style="134" customWidth="1"/>
    <col min="7" max="8" width="18.875" style="134" customWidth="1"/>
    <col min="9" max="9" width="19.00390625" style="134" customWidth="1"/>
    <col min="10" max="11" width="16.375" style="134" customWidth="1"/>
    <col min="12" max="16384" width="9.375" style="9" customWidth="1"/>
  </cols>
  <sheetData>
    <row r="1" spans="1:11" ht="39.75" customHeight="1">
      <c r="A1" s="701" t="s">
        <v>649</v>
      </c>
      <c r="B1" s="701"/>
      <c r="C1" s="701"/>
      <c r="D1" s="701"/>
      <c r="E1" s="701"/>
      <c r="F1" s="701"/>
      <c r="G1" s="701"/>
      <c r="H1" s="701"/>
      <c r="I1" s="701"/>
      <c r="J1" s="136"/>
      <c r="K1" s="136"/>
    </row>
    <row r="2" spans="6:11" ht="14.25" thickBot="1">
      <c r="F2" s="711" t="s">
        <v>675</v>
      </c>
      <c r="G2" s="711"/>
      <c r="H2" s="711"/>
      <c r="I2" s="711"/>
      <c r="J2" s="137"/>
      <c r="K2" s="137"/>
    </row>
    <row r="3" spans="1:13" ht="18" customHeight="1" thickBot="1">
      <c r="A3" s="702" t="s">
        <v>37</v>
      </c>
      <c r="B3" s="138" t="s">
        <v>31</v>
      </c>
      <c r="C3" s="139"/>
      <c r="D3" s="144"/>
      <c r="E3" s="144"/>
      <c r="F3" s="712" t="s">
        <v>32</v>
      </c>
      <c r="G3" s="709"/>
      <c r="H3" s="709"/>
      <c r="I3" s="710"/>
      <c r="J3" s="146"/>
      <c r="K3" s="146"/>
      <c r="L3" s="146"/>
      <c r="M3" s="146"/>
    </row>
    <row r="4" spans="1:13" ht="18" customHeight="1">
      <c r="A4" s="703"/>
      <c r="B4" s="706" t="s">
        <v>35</v>
      </c>
      <c r="C4" s="713" t="s">
        <v>691</v>
      </c>
      <c r="D4" s="714"/>
      <c r="E4" s="715"/>
      <c r="F4" s="154"/>
      <c r="G4" s="713" t="s">
        <v>691</v>
      </c>
      <c r="H4" s="714"/>
      <c r="I4" s="715"/>
      <c r="J4" s="146"/>
      <c r="K4" s="146"/>
      <c r="L4" s="146"/>
      <c r="M4" s="146"/>
    </row>
    <row r="5" spans="1:13" s="10" customFormat="1" ht="35.25" customHeight="1" thickBot="1">
      <c r="A5" s="704"/>
      <c r="B5" s="707"/>
      <c r="C5" s="155" t="s">
        <v>123</v>
      </c>
      <c r="D5" s="156" t="s">
        <v>124</v>
      </c>
      <c r="E5" s="157" t="s">
        <v>360</v>
      </c>
      <c r="F5" s="158" t="s">
        <v>35</v>
      </c>
      <c r="G5" s="155" t="s">
        <v>123</v>
      </c>
      <c r="H5" s="156" t="s">
        <v>124</v>
      </c>
      <c r="I5" s="159" t="s">
        <v>360</v>
      </c>
      <c r="J5" s="147"/>
      <c r="K5" s="147"/>
      <c r="L5" s="147"/>
      <c r="M5" s="147"/>
    </row>
    <row r="6" spans="1:11" s="10" customFormat="1" ht="19.5" customHeight="1" thickBot="1">
      <c r="A6" s="140">
        <v>1</v>
      </c>
      <c r="B6" s="141">
        <v>2</v>
      </c>
      <c r="C6" s="142" t="s">
        <v>3</v>
      </c>
      <c r="D6" s="142" t="s">
        <v>4</v>
      </c>
      <c r="E6" s="143" t="s">
        <v>5</v>
      </c>
      <c r="F6" s="145" t="s">
        <v>6</v>
      </c>
      <c r="G6" s="153" t="s">
        <v>7</v>
      </c>
      <c r="H6" s="142" t="s">
        <v>8</v>
      </c>
      <c r="I6" s="160" t="s">
        <v>9</v>
      </c>
      <c r="J6" s="147"/>
      <c r="K6" s="147"/>
    </row>
    <row r="7" spans="1:11" s="12" customFormat="1" ht="37.5" customHeight="1">
      <c r="A7" s="573" t="s">
        <v>1</v>
      </c>
      <c r="B7" s="574" t="s">
        <v>327</v>
      </c>
      <c r="C7" s="575">
        <v>32878800</v>
      </c>
      <c r="D7" s="575">
        <v>42006017</v>
      </c>
      <c r="E7" s="575">
        <v>42006017</v>
      </c>
      <c r="F7" s="574" t="s">
        <v>260</v>
      </c>
      <c r="G7" s="577">
        <v>32878800</v>
      </c>
      <c r="H7" s="575">
        <v>45719402</v>
      </c>
      <c r="I7" s="616">
        <v>44929823</v>
      </c>
      <c r="J7" s="148"/>
      <c r="K7" s="148"/>
    </row>
    <row r="8" spans="1:11" ht="18" customHeight="1">
      <c r="A8" s="580" t="s">
        <v>2</v>
      </c>
      <c r="B8" s="581" t="s">
        <v>328</v>
      </c>
      <c r="C8" s="582"/>
      <c r="D8" s="582"/>
      <c r="E8" s="582"/>
      <c r="F8" s="581" t="s">
        <v>329</v>
      </c>
      <c r="G8" s="584"/>
      <c r="H8" s="582"/>
      <c r="I8" s="588"/>
      <c r="J8" s="149"/>
      <c r="K8" s="149"/>
    </row>
    <row r="9" spans="1:11" ht="18" customHeight="1">
      <c r="A9" s="580" t="s">
        <v>3</v>
      </c>
      <c r="B9" s="581" t="s">
        <v>330</v>
      </c>
      <c r="C9" s="582"/>
      <c r="D9" s="582"/>
      <c r="E9" s="582"/>
      <c r="F9" s="581" t="s">
        <v>107</v>
      </c>
      <c r="G9" s="584"/>
      <c r="H9" s="582"/>
      <c r="I9" s="585"/>
      <c r="J9" s="149"/>
      <c r="K9" s="149"/>
    </row>
    <row r="10" spans="1:11" ht="18" customHeight="1">
      <c r="A10" s="580" t="s">
        <v>4</v>
      </c>
      <c r="B10" s="581" t="s">
        <v>331</v>
      </c>
      <c r="C10" s="582"/>
      <c r="D10" s="582">
        <f>Összesített!D59</f>
        <v>0</v>
      </c>
      <c r="E10" s="582">
        <f>Összesített!E59</f>
        <v>0</v>
      </c>
      <c r="F10" s="581" t="s">
        <v>332</v>
      </c>
      <c r="G10" s="584"/>
      <c r="H10" s="582"/>
      <c r="I10" s="588"/>
      <c r="J10" s="149"/>
      <c r="K10" s="149"/>
    </row>
    <row r="11" spans="1:11" ht="18" customHeight="1">
      <c r="A11" s="580" t="s">
        <v>5</v>
      </c>
      <c r="B11" s="581" t="s">
        <v>333</v>
      </c>
      <c r="C11" s="582"/>
      <c r="D11" s="582"/>
      <c r="E11" s="582"/>
      <c r="F11" s="581" t="s">
        <v>263</v>
      </c>
      <c r="G11" s="584">
        <v>1000000</v>
      </c>
      <c r="H11" s="584">
        <v>1000000</v>
      </c>
      <c r="I11" s="584">
        <v>150000</v>
      </c>
      <c r="J11" s="370"/>
      <c r="K11" s="149"/>
    </row>
    <row r="12" spans="1:11" ht="18" customHeight="1">
      <c r="A12" s="580" t="s">
        <v>6</v>
      </c>
      <c r="B12" s="581" t="s">
        <v>334</v>
      </c>
      <c r="C12" s="584"/>
      <c r="D12" s="584"/>
      <c r="E12" s="584"/>
      <c r="F12" s="589"/>
      <c r="G12" s="584"/>
      <c r="H12" s="582"/>
      <c r="I12" s="588"/>
      <c r="J12" s="149"/>
      <c r="K12" s="149"/>
    </row>
    <row r="13" spans="1:11" ht="12" customHeight="1">
      <c r="A13" s="580" t="s">
        <v>7</v>
      </c>
      <c r="B13" s="589"/>
      <c r="C13" s="582"/>
      <c r="D13" s="582"/>
      <c r="E13" s="582"/>
      <c r="F13" s="589"/>
      <c r="G13" s="584"/>
      <c r="H13" s="582"/>
      <c r="I13" s="588"/>
      <c r="J13" s="149"/>
      <c r="K13" s="149"/>
    </row>
    <row r="14" spans="1:11" ht="12" customHeight="1">
      <c r="A14" s="580" t="s">
        <v>8</v>
      </c>
      <c r="B14" s="589"/>
      <c r="C14" s="582"/>
      <c r="D14" s="582"/>
      <c r="E14" s="582"/>
      <c r="F14" s="589"/>
      <c r="G14" s="584"/>
      <c r="H14" s="582"/>
      <c r="I14" s="588"/>
      <c r="J14" s="149"/>
      <c r="K14" s="149"/>
    </row>
    <row r="15" spans="1:11" ht="12" customHeight="1">
      <c r="A15" s="580" t="s">
        <v>9</v>
      </c>
      <c r="B15" s="589"/>
      <c r="C15" s="584"/>
      <c r="D15" s="584"/>
      <c r="E15" s="584"/>
      <c r="F15" s="589"/>
      <c r="G15" s="584"/>
      <c r="H15" s="582"/>
      <c r="I15" s="588"/>
      <c r="J15" s="149"/>
      <c r="K15" s="149"/>
    </row>
    <row r="16" spans="1:11" ht="9.75" customHeight="1">
      <c r="A16" s="580" t="s">
        <v>10</v>
      </c>
      <c r="B16" s="589"/>
      <c r="C16" s="584"/>
      <c r="D16" s="584"/>
      <c r="E16" s="584"/>
      <c r="F16" s="589"/>
      <c r="G16" s="584"/>
      <c r="H16" s="582"/>
      <c r="I16" s="588"/>
      <c r="J16" s="149"/>
      <c r="K16" s="149"/>
    </row>
    <row r="17" spans="1:11" ht="18" customHeight="1" thickBot="1">
      <c r="A17" s="601" t="s">
        <v>11</v>
      </c>
      <c r="B17" s="617"/>
      <c r="C17" s="604"/>
      <c r="D17" s="604"/>
      <c r="E17" s="604"/>
      <c r="F17" s="602" t="s">
        <v>30</v>
      </c>
      <c r="G17" s="604"/>
      <c r="H17" s="605"/>
      <c r="I17" s="606"/>
      <c r="J17" s="149"/>
      <c r="K17" s="149"/>
    </row>
    <row r="18" spans="1:11" ht="36.75" customHeight="1" thickBot="1">
      <c r="A18" s="596" t="s">
        <v>12</v>
      </c>
      <c r="B18" s="597" t="s">
        <v>335</v>
      </c>
      <c r="C18" s="598">
        <f>+C7+C9+C10+C12+C13+C14+C15+C16+C17</f>
        <v>32878800</v>
      </c>
      <c r="D18" s="598">
        <f>+D7+D9+D10+D12+D13+D14+D15+D16+D17</f>
        <v>42006017</v>
      </c>
      <c r="E18" s="598">
        <f>+E7+E9+E10+E12+E13+E14+E15+E16+E17</f>
        <v>42006017</v>
      </c>
      <c r="F18" s="597" t="s">
        <v>336</v>
      </c>
      <c r="G18" s="599">
        <f>+G7+G9+G11+G12+G13+G14+G15+G16+G17</f>
        <v>33878800</v>
      </c>
      <c r="H18" s="599">
        <f>+H7+H9+H11+H12+H13+H14+H15+H16+H17</f>
        <v>46719402</v>
      </c>
      <c r="I18" s="600">
        <f>+I7+I9+I11+I12+I13+I14+I15+I16+I17</f>
        <v>45079823</v>
      </c>
      <c r="J18" s="149"/>
      <c r="K18" s="149"/>
    </row>
    <row r="19" spans="1:11" ht="34.5" customHeight="1">
      <c r="A19" s="573" t="s">
        <v>13</v>
      </c>
      <c r="B19" s="618" t="s">
        <v>337</v>
      </c>
      <c r="C19" s="619">
        <f>+C20+C21+C22+C23+C24</f>
        <v>0</v>
      </c>
      <c r="D19" s="619">
        <f>+D20+D21+D22+D23+D24</f>
        <v>0</v>
      </c>
      <c r="E19" s="619">
        <f>+E20+E21+E22+E23+E24</f>
        <v>0</v>
      </c>
      <c r="F19" s="581" t="s">
        <v>110</v>
      </c>
      <c r="G19" s="577"/>
      <c r="H19" s="575"/>
      <c r="I19" s="620"/>
      <c r="J19" s="149"/>
      <c r="K19" s="149"/>
    </row>
    <row r="20" spans="1:11" ht="18" customHeight="1">
      <c r="A20" s="580" t="s">
        <v>14</v>
      </c>
      <c r="B20" s="621" t="s">
        <v>338</v>
      </c>
      <c r="C20" s="582"/>
      <c r="D20" s="582"/>
      <c r="E20" s="582"/>
      <c r="F20" s="581" t="s">
        <v>113</v>
      </c>
      <c r="G20" s="584">
        <v>0</v>
      </c>
      <c r="H20" s="582"/>
      <c r="I20" s="588"/>
      <c r="J20" s="150"/>
      <c r="K20" s="150"/>
    </row>
    <row r="21" spans="1:11" ht="18" customHeight="1">
      <c r="A21" s="573" t="s">
        <v>15</v>
      </c>
      <c r="B21" s="621" t="s">
        <v>339</v>
      </c>
      <c r="C21" s="582"/>
      <c r="D21" s="582"/>
      <c r="E21" s="582"/>
      <c r="F21" s="581" t="s">
        <v>76</v>
      </c>
      <c r="G21" s="584"/>
      <c r="H21" s="582"/>
      <c r="I21" s="588"/>
      <c r="J21" s="151"/>
      <c r="K21" s="151"/>
    </row>
    <row r="22" spans="1:11" ht="18" customHeight="1">
      <c r="A22" s="580" t="s">
        <v>16</v>
      </c>
      <c r="B22" s="621" t="s">
        <v>340</v>
      </c>
      <c r="C22" s="582"/>
      <c r="D22" s="582"/>
      <c r="E22" s="582"/>
      <c r="F22" s="581" t="s">
        <v>77</v>
      </c>
      <c r="G22" s="584"/>
      <c r="H22" s="582"/>
      <c r="I22" s="588"/>
      <c r="J22" s="151"/>
      <c r="K22" s="151"/>
    </row>
    <row r="23" spans="1:11" ht="18" customHeight="1">
      <c r="A23" s="573" t="s">
        <v>17</v>
      </c>
      <c r="B23" s="621" t="s">
        <v>341</v>
      </c>
      <c r="C23" s="582"/>
      <c r="D23" s="582"/>
      <c r="E23" s="582"/>
      <c r="F23" s="602" t="s">
        <v>317</v>
      </c>
      <c r="G23" s="584"/>
      <c r="H23" s="582"/>
      <c r="I23" s="588"/>
      <c r="J23" s="151"/>
      <c r="K23" s="151"/>
    </row>
    <row r="24" spans="1:11" ht="18" customHeight="1">
      <c r="A24" s="580" t="s">
        <v>18</v>
      </c>
      <c r="B24" s="622" t="s">
        <v>342</v>
      </c>
      <c r="C24" s="582"/>
      <c r="D24" s="582"/>
      <c r="E24" s="582"/>
      <c r="F24" s="581" t="s">
        <v>114</v>
      </c>
      <c r="G24" s="584"/>
      <c r="H24" s="582"/>
      <c r="I24" s="588"/>
      <c r="J24" s="151"/>
      <c r="K24" s="151"/>
    </row>
    <row r="25" spans="1:11" ht="35.25" customHeight="1">
      <c r="A25" s="573" t="s">
        <v>19</v>
      </c>
      <c r="B25" s="623" t="s">
        <v>343</v>
      </c>
      <c r="C25" s="608">
        <f>+C26+C27+C28+C29+C30</f>
        <v>0</v>
      </c>
      <c r="D25" s="608">
        <f>+D26+D27+D28+D29+D30</f>
        <v>0</v>
      </c>
      <c r="E25" s="608">
        <f>+E26+E27+E28+E29+E30</f>
        <v>0</v>
      </c>
      <c r="F25" s="574" t="s">
        <v>112</v>
      </c>
      <c r="G25" s="584"/>
      <c r="H25" s="582"/>
      <c r="I25" s="588"/>
      <c r="J25" s="151"/>
      <c r="K25" s="151"/>
    </row>
    <row r="26" spans="1:11" ht="18" customHeight="1">
      <c r="A26" s="580" t="s">
        <v>20</v>
      </c>
      <c r="B26" s="622" t="s">
        <v>344</v>
      </c>
      <c r="C26" s="582"/>
      <c r="D26" s="582"/>
      <c r="E26" s="582"/>
      <c r="F26" s="574" t="s">
        <v>345</v>
      </c>
      <c r="G26" s="584"/>
      <c r="H26" s="582"/>
      <c r="I26" s="588"/>
      <c r="J26" s="151"/>
      <c r="K26" s="151"/>
    </row>
    <row r="27" spans="1:11" ht="18" customHeight="1">
      <c r="A27" s="573" t="s">
        <v>21</v>
      </c>
      <c r="B27" s="622" t="s">
        <v>346</v>
      </c>
      <c r="C27" s="582"/>
      <c r="D27" s="582">
        <f>Összesített!D64</f>
        <v>0</v>
      </c>
      <c r="E27" s="582">
        <f>Összesített!E64</f>
        <v>0</v>
      </c>
      <c r="F27" s="624" t="s">
        <v>30</v>
      </c>
      <c r="G27" s="584"/>
      <c r="H27" s="582"/>
      <c r="I27" s="588"/>
      <c r="J27" s="151"/>
      <c r="K27" s="151"/>
    </row>
    <row r="28" spans="1:11" ht="18" customHeight="1">
      <c r="A28" s="580" t="s">
        <v>22</v>
      </c>
      <c r="B28" s="621" t="s">
        <v>347</v>
      </c>
      <c r="C28" s="582"/>
      <c r="D28" s="582"/>
      <c r="E28" s="582"/>
      <c r="F28" s="624"/>
      <c r="G28" s="584"/>
      <c r="H28" s="582"/>
      <c r="I28" s="588"/>
      <c r="J28" s="151"/>
      <c r="K28" s="151"/>
    </row>
    <row r="29" spans="1:11" ht="18" customHeight="1">
      <c r="A29" s="573" t="s">
        <v>23</v>
      </c>
      <c r="B29" s="625" t="s">
        <v>348</v>
      </c>
      <c r="C29" s="582"/>
      <c r="D29" s="582"/>
      <c r="E29" s="582"/>
      <c r="F29" s="589"/>
      <c r="G29" s="584"/>
      <c r="H29" s="582"/>
      <c r="I29" s="588"/>
      <c r="J29" s="150"/>
      <c r="K29" s="150"/>
    </row>
    <row r="30" spans="1:11" ht="18" customHeight="1" thickBot="1">
      <c r="A30" s="580" t="s">
        <v>24</v>
      </c>
      <c r="B30" s="626" t="s">
        <v>349</v>
      </c>
      <c r="C30" s="582"/>
      <c r="D30" s="582"/>
      <c r="E30" s="582"/>
      <c r="F30" s="624"/>
      <c r="G30" s="584"/>
      <c r="H30" s="582"/>
      <c r="I30" s="588"/>
      <c r="J30" s="152"/>
      <c r="K30" s="152"/>
    </row>
    <row r="31" spans="1:11" ht="34.5" customHeight="1" thickBot="1">
      <c r="A31" s="596" t="s">
        <v>25</v>
      </c>
      <c r="B31" s="597" t="s">
        <v>350</v>
      </c>
      <c r="C31" s="598">
        <f>+C19+C25</f>
        <v>0</v>
      </c>
      <c r="D31" s="598">
        <f>+D19+D25</f>
        <v>0</v>
      </c>
      <c r="E31" s="598">
        <f>+E19+E25</f>
        <v>0</v>
      </c>
      <c r="F31" s="597" t="s">
        <v>351</v>
      </c>
      <c r="G31" s="599">
        <f>SUM(G19:G30)</f>
        <v>0</v>
      </c>
      <c r="H31" s="599">
        <f>SUM(H19:H30)</f>
        <v>0</v>
      </c>
      <c r="I31" s="600">
        <f>SUM(I19:I30)</f>
        <v>0</v>
      </c>
      <c r="J31" s="152"/>
      <c r="K31" s="152"/>
    </row>
    <row r="32" spans="1:11" ht="18" customHeight="1" thickBot="1">
      <c r="A32" s="596" t="s">
        <v>26</v>
      </c>
      <c r="B32" s="597" t="s">
        <v>352</v>
      </c>
      <c r="C32" s="611">
        <f>+C18+C31</f>
        <v>32878800</v>
      </c>
      <c r="D32" s="598">
        <f>+D18+D31</f>
        <v>42006017</v>
      </c>
      <c r="E32" s="611">
        <f>+E18+E31</f>
        <v>42006017</v>
      </c>
      <c r="F32" s="597" t="s">
        <v>353</v>
      </c>
      <c r="G32" s="611">
        <f>+G18+G31</f>
        <v>33878800</v>
      </c>
      <c r="H32" s="598">
        <f>+H18+H31</f>
        <v>46719402</v>
      </c>
      <c r="I32" s="627">
        <f>+I18+I31</f>
        <v>45079823</v>
      </c>
      <c r="J32" s="152"/>
      <c r="K32" s="152"/>
    </row>
    <row r="33" spans="1:10" s="134" customFormat="1" ht="18" customHeight="1" thickBot="1">
      <c r="A33" s="596" t="s">
        <v>27</v>
      </c>
      <c r="B33" s="597" t="s">
        <v>87</v>
      </c>
      <c r="C33" s="611">
        <f>IF(C32-G32&lt;0,G32-C32,"-")</f>
        <v>1000000</v>
      </c>
      <c r="D33" s="599">
        <f>IF(D32-H32&lt;0,H32-D32,"-")</f>
        <v>4713385</v>
      </c>
      <c r="E33" s="600">
        <f>IF(E32-I32&lt;0,I32-E32,"-")</f>
        <v>3073806</v>
      </c>
      <c r="F33" s="597" t="s">
        <v>88</v>
      </c>
      <c r="G33" s="611" t="str">
        <f>IF(C32-G32&gt;0,C32-G32,"-")</f>
        <v>-</v>
      </c>
      <c r="H33" s="599" t="str">
        <f>IF(D32-H32&gt;0,D32-H32,"-")</f>
        <v>-</v>
      </c>
      <c r="I33" s="600" t="str">
        <f>IF(E32-I32&gt;0,E32-I32,"-")</f>
        <v>-</v>
      </c>
      <c r="J33" s="371"/>
    </row>
    <row r="34" spans="1:9" ht="18" customHeight="1" thickBot="1">
      <c r="A34" s="596" t="s">
        <v>354</v>
      </c>
      <c r="B34" s="597" t="s">
        <v>325</v>
      </c>
      <c r="C34" s="611">
        <f>IF(C18+C19-G32&lt;0,G32-(C18+C19),"-")</f>
        <v>1000000</v>
      </c>
      <c r="D34" s="598">
        <f>IF(D18+D19-H32&lt;0,H32-(D18+D19),"-")</f>
        <v>4713385</v>
      </c>
      <c r="E34" s="611">
        <f>IF(E18+E19-I32&lt;0,I32-(E18+E19),"-")</f>
        <v>3073806</v>
      </c>
      <c r="F34" s="597" t="s">
        <v>326</v>
      </c>
      <c r="G34" s="611" t="str">
        <f>IF(C18+C19-G32&gt;0,C18+C19-G32,"-")</f>
        <v>-</v>
      </c>
      <c r="H34" s="598" t="str">
        <f>IF(D18+D19-H32&gt;0,D18+D19-H32,"-")</f>
        <v>-</v>
      </c>
      <c r="I34" s="627" t="str">
        <f>IF(E18+E19-I32&gt;0,E18+E19-I32,"-")</f>
        <v>-</v>
      </c>
    </row>
    <row r="36" ht="39.75" customHeight="1"/>
    <row r="37" ht="13.5" customHeight="1"/>
    <row r="38" ht="24" customHeight="1"/>
    <row r="39" spans="1:11" s="10" customFormat="1" ht="35.25" customHeight="1">
      <c r="A39" s="134"/>
      <c r="B39" s="133"/>
      <c r="C39" s="134"/>
      <c r="D39" s="134"/>
      <c r="E39" s="134"/>
      <c r="F39" s="134"/>
      <c r="G39" s="134"/>
      <c r="H39" s="134"/>
      <c r="I39" s="134"/>
      <c r="J39" s="134"/>
      <c r="K39" s="134"/>
    </row>
    <row r="40" spans="1:11" s="10" customFormat="1" ht="12" customHeight="1">
      <c r="A40" s="134"/>
      <c r="B40" s="133"/>
      <c r="C40" s="134"/>
      <c r="D40" s="134"/>
      <c r="E40" s="134"/>
      <c r="F40" s="134"/>
      <c r="G40" s="134"/>
      <c r="H40" s="134"/>
      <c r="I40" s="134"/>
      <c r="J40" s="134"/>
      <c r="K40" s="134"/>
    </row>
    <row r="41" ht="12.75" customHeight="1"/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0" spans="2:17" s="134" customFormat="1" ht="12.75" customHeight="1">
      <c r="B50" s="133"/>
      <c r="L50" s="9"/>
      <c r="M50" s="9"/>
      <c r="N50" s="9"/>
      <c r="O50" s="9"/>
      <c r="P50" s="9"/>
      <c r="Q50" s="9"/>
    </row>
    <row r="51" spans="2:17" s="134" customFormat="1" ht="15.75" customHeight="1">
      <c r="B51" s="133"/>
      <c r="L51" s="9"/>
      <c r="M51" s="9"/>
      <c r="N51" s="9"/>
      <c r="O51" s="9"/>
      <c r="P51" s="9"/>
      <c r="Q51" s="9"/>
    </row>
    <row r="52" spans="2:17" s="134" customFormat="1" ht="12.75" customHeight="1">
      <c r="B52" s="133"/>
      <c r="L52" s="9"/>
      <c r="M52" s="9"/>
      <c r="N52" s="9"/>
      <c r="O52" s="9"/>
      <c r="P52" s="9"/>
      <c r="Q52" s="9"/>
    </row>
    <row r="53" spans="2:17" s="134" customFormat="1" ht="12.75" customHeight="1">
      <c r="B53" s="133"/>
      <c r="L53" s="9"/>
      <c r="M53" s="9"/>
      <c r="N53" s="9"/>
      <c r="O53" s="9"/>
      <c r="P53" s="9"/>
      <c r="Q53" s="9"/>
    </row>
    <row r="54" spans="2:17" s="134" customFormat="1" ht="12.75" customHeight="1">
      <c r="B54" s="133"/>
      <c r="L54" s="9"/>
      <c r="M54" s="9"/>
      <c r="N54" s="9"/>
      <c r="O54" s="9"/>
      <c r="P54" s="9"/>
      <c r="Q54" s="9"/>
    </row>
    <row r="55" spans="2:17" s="134" customFormat="1" ht="12.75" customHeight="1">
      <c r="B55" s="133"/>
      <c r="L55" s="9"/>
      <c r="M55" s="9"/>
      <c r="N55" s="9"/>
      <c r="O55" s="9"/>
      <c r="P55" s="9"/>
      <c r="Q55" s="9"/>
    </row>
    <row r="56" spans="2:17" s="134" customFormat="1" ht="12.75" customHeight="1">
      <c r="B56" s="133"/>
      <c r="L56" s="9"/>
      <c r="M56" s="9"/>
      <c r="N56" s="9"/>
      <c r="O56" s="9"/>
      <c r="P56" s="9"/>
      <c r="Q56" s="9"/>
    </row>
    <row r="58" spans="2:17" s="134" customFormat="1" ht="12.75" customHeight="1">
      <c r="B58" s="133"/>
      <c r="L58" s="9"/>
      <c r="M58" s="9"/>
      <c r="N58" s="9"/>
      <c r="O58" s="9"/>
      <c r="P58" s="9"/>
      <c r="Q58" s="9"/>
    </row>
    <row r="59" spans="2:17" s="134" customFormat="1" ht="12.75" customHeight="1">
      <c r="B59" s="133"/>
      <c r="L59" s="9"/>
      <c r="M59" s="9"/>
      <c r="N59" s="9"/>
      <c r="O59" s="9"/>
      <c r="P59" s="9"/>
      <c r="Q59" s="9"/>
    </row>
    <row r="60" spans="2:17" s="134" customFormat="1" ht="12.75" customHeight="1">
      <c r="B60" s="133"/>
      <c r="L60" s="9"/>
      <c r="M60" s="9"/>
      <c r="N60" s="9"/>
      <c r="O60" s="9"/>
      <c r="P60" s="9"/>
      <c r="Q60" s="9"/>
    </row>
    <row r="61" spans="2:17" s="134" customFormat="1" ht="12.75" customHeight="1">
      <c r="B61" s="133"/>
      <c r="L61" s="9"/>
      <c r="M61" s="9"/>
      <c r="N61" s="9"/>
      <c r="O61" s="9"/>
      <c r="P61" s="9"/>
      <c r="Q61" s="9"/>
    </row>
    <row r="62" spans="2:17" s="134" customFormat="1" ht="15.75" customHeight="1">
      <c r="B62" s="133"/>
      <c r="L62" s="9"/>
      <c r="M62" s="9"/>
      <c r="N62" s="9"/>
      <c r="O62" s="9"/>
      <c r="P62" s="9"/>
      <c r="Q62" s="9"/>
    </row>
    <row r="63" spans="2:17" s="134" customFormat="1" ht="18" customHeight="1">
      <c r="B63" s="133"/>
      <c r="L63" s="9"/>
      <c r="M63" s="9"/>
      <c r="N63" s="9"/>
      <c r="O63" s="9"/>
      <c r="P63" s="9"/>
      <c r="Q63" s="9"/>
    </row>
    <row r="64" spans="2:17" s="134" customFormat="1" ht="18" customHeight="1">
      <c r="B64" s="133"/>
      <c r="L64" s="9"/>
      <c r="M64" s="9"/>
      <c r="N64" s="9"/>
      <c r="O64" s="9"/>
      <c r="P64" s="9"/>
      <c r="Q64" s="9"/>
    </row>
    <row r="65" spans="2:17" s="134" customFormat="1" ht="18" customHeight="1">
      <c r="B65" s="133"/>
      <c r="L65" s="9"/>
      <c r="M65" s="9"/>
      <c r="N65" s="9"/>
      <c r="O65" s="9"/>
      <c r="P65" s="9"/>
      <c r="Q65" s="9"/>
    </row>
  </sheetData>
  <sheetProtection/>
  <mergeCells count="7">
    <mergeCell ref="A1:I1"/>
    <mergeCell ref="F2:I2"/>
    <mergeCell ref="A3:A5"/>
    <mergeCell ref="F3:I3"/>
    <mergeCell ref="B4:B5"/>
    <mergeCell ref="C4:E4"/>
    <mergeCell ref="G4:I4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2.2.1 számú melléklet</oddHeader>
  </headerFooter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zoomScalePageLayoutView="0" workbookViewId="0" topLeftCell="B1">
      <selection activeCell="I8" sqref="I8"/>
    </sheetView>
  </sheetViews>
  <sheetFormatPr defaultColWidth="9.00390625" defaultRowHeight="12.75"/>
  <cols>
    <col min="1" max="1" width="6.875" style="134" customWidth="1"/>
    <col min="2" max="2" width="55.125" style="133" customWidth="1"/>
    <col min="3" max="5" width="16.375" style="134" customWidth="1"/>
    <col min="6" max="6" width="55.125" style="134" customWidth="1"/>
    <col min="7" max="11" width="16.375" style="134" customWidth="1"/>
    <col min="12" max="16384" width="9.375" style="9" customWidth="1"/>
  </cols>
  <sheetData>
    <row r="1" spans="1:11" ht="39.75" customHeight="1">
      <c r="A1" s="701" t="s">
        <v>646</v>
      </c>
      <c r="B1" s="701"/>
      <c r="C1" s="701"/>
      <c r="D1" s="701"/>
      <c r="E1" s="701"/>
      <c r="F1" s="701"/>
      <c r="G1" s="701"/>
      <c r="H1" s="701"/>
      <c r="I1" s="701"/>
      <c r="J1" s="136"/>
      <c r="K1" s="136"/>
    </row>
    <row r="2" spans="6:11" ht="14.25" thickBot="1">
      <c r="F2" s="711" t="s">
        <v>676</v>
      </c>
      <c r="G2" s="711"/>
      <c r="H2" s="711"/>
      <c r="I2" s="711"/>
      <c r="J2" s="137"/>
      <c r="K2" s="137"/>
    </row>
    <row r="3" spans="1:13" ht="18" customHeight="1" thickBot="1">
      <c r="A3" s="702" t="s">
        <v>37</v>
      </c>
      <c r="B3" s="138" t="s">
        <v>31</v>
      </c>
      <c r="C3" s="139"/>
      <c r="D3" s="144"/>
      <c r="E3" s="144"/>
      <c r="F3" s="712" t="s">
        <v>32</v>
      </c>
      <c r="G3" s="709"/>
      <c r="H3" s="709"/>
      <c r="I3" s="710"/>
      <c r="J3" s="146"/>
      <c r="K3" s="146"/>
      <c r="L3" s="146"/>
      <c r="M3" s="146"/>
    </row>
    <row r="4" spans="1:13" ht="18" customHeight="1">
      <c r="A4" s="703"/>
      <c r="B4" s="706" t="s">
        <v>35</v>
      </c>
      <c r="C4" s="713" t="s">
        <v>691</v>
      </c>
      <c r="D4" s="714"/>
      <c r="E4" s="715"/>
      <c r="F4" s="154"/>
      <c r="G4" s="713" t="s">
        <v>691</v>
      </c>
      <c r="H4" s="714"/>
      <c r="I4" s="715"/>
      <c r="J4" s="146"/>
      <c r="K4" s="146"/>
      <c r="L4" s="146"/>
      <c r="M4" s="146"/>
    </row>
    <row r="5" spans="1:13" s="10" customFormat="1" ht="35.25" customHeight="1" thickBot="1">
      <c r="A5" s="704"/>
      <c r="B5" s="707"/>
      <c r="C5" s="155" t="s">
        <v>123</v>
      </c>
      <c r="D5" s="156" t="s">
        <v>124</v>
      </c>
      <c r="E5" s="157" t="s">
        <v>360</v>
      </c>
      <c r="F5" s="158" t="s">
        <v>35</v>
      </c>
      <c r="G5" s="155" t="s">
        <v>123</v>
      </c>
      <c r="H5" s="156" t="s">
        <v>124</v>
      </c>
      <c r="I5" s="159" t="s">
        <v>360</v>
      </c>
      <c r="J5" s="147"/>
      <c r="K5" s="147"/>
      <c r="L5" s="147"/>
      <c r="M5" s="147"/>
    </row>
    <row r="6" spans="1:11" s="10" customFormat="1" ht="19.5" customHeight="1" thickBot="1">
      <c r="A6" s="140">
        <v>1</v>
      </c>
      <c r="B6" s="141">
        <v>2</v>
      </c>
      <c r="C6" s="142" t="s">
        <v>3</v>
      </c>
      <c r="D6" s="142" t="s">
        <v>4</v>
      </c>
      <c r="E6" s="143" t="s">
        <v>5</v>
      </c>
      <c r="F6" s="145" t="s">
        <v>6</v>
      </c>
      <c r="G6" s="153" t="s">
        <v>7</v>
      </c>
      <c r="H6" s="142" t="s">
        <v>8</v>
      </c>
      <c r="I6" s="160" t="s">
        <v>9</v>
      </c>
      <c r="J6" s="147"/>
      <c r="K6" s="147"/>
    </row>
    <row r="7" spans="1:11" s="12" customFormat="1" ht="33" customHeight="1">
      <c r="A7" s="573" t="s">
        <v>1</v>
      </c>
      <c r="B7" s="574" t="s">
        <v>327</v>
      </c>
      <c r="C7" s="575"/>
      <c r="D7" s="575"/>
      <c r="E7" s="575"/>
      <c r="F7" s="574" t="s">
        <v>260</v>
      </c>
      <c r="G7" s="577">
        <v>901700</v>
      </c>
      <c r="H7" s="575">
        <v>728135</v>
      </c>
      <c r="I7" s="616">
        <v>681060</v>
      </c>
      <c r="J7" s="148"/>
      <c r="K7" s="148"/>
    </row>
    <row r="8" spans="1:11" ht="18" customHeight="1">
      <c r="A8" s="580" t="s">
        <v>2</v>
      </c>
      <c r="B8" s="581" t="s">
        <v>328</v>
      </c>
      <c r="C8" s="582"/>
      <c r="D8" s="582"/>
      <c r="E8" s="582"/>
      <c r="F8" s="581" t="s">
        <v>329</v>
      </c>
      <c r="G8" s="584"/>
      <c r="H8" s="582"/>
      <c r="I8" s="588"/>
      <c r="J8" s="149"/>
      <c r="K8" s="149"/>
    </row>
    <row r="9" spans="1:11" ht="18" customHeight="1">
      <c r="A9" s="580" t="s">
        <v>3</v>
      </c>
      <c r="B9" s="581" t="s">
        <v>330</v>
      </c>
      <c r="C9" s="582"/>
      <c r="D9" s="582"/>
      <c r="E9" s="582"/>
      <c r="F9" s="581" t="s">
        <v>107</v>
      </c>
      <c r="G9" s="584"/>
      <c r="H9" s="582"/>
      <c r="I9" s="585"/>
      <c r="J9" s="149"/>
      <c r="K9" s="149"/>
    </row>
    <row r="10" spans="1:11" ht="18" customHeight="1">
      <c r="A10" s="580" t="s">
        <v>4</v>
      </c>
      <c r="B10" s="581" t="s">
        <v>331</v>
      </c>
      <c r="C10" s="582"/>
      <c r="D10" s="582">
        <f>Összesített!D59</f>
        <v>0</v>
      </c>
      <c r="E10" s="582">
        <f>Összesített!E59</f>
        <v>0</v>
      </c>
      <c r="F10" s="581" t="s">
        <v>332</v>
      </c>
      <c r="G10" s="584"/>
      <c r="H10" s="582"/>
      <c r="I10" s="588"/>
      <c r="J10" s="149"/>
      <c r="K10" s="149"/>
    </row>
    <row r="11" spans="1:11" ht="18" customHeight="1">
      <c r="A11" s="580" t="s">
        <v>5</v>
      </c>
      <c r="B11" s="581" t="s">
        <v>333</v>
      </c>
      <c r="C11" s="582"/>
      <c r="D11" s="582"/>
      <c r="E11" s="582"/>
      <c r="F11" s="581" t="s">
        <v>263</v>
      </c>
      <c r="G11" s="584"/>
      <c r="H11" s="584"/>
      <c r="I11" s="584"/>
      <c r="J11" s="149"/>
      <c r="K11" s="149"/>
    </row>
    <row r="12" spans="1:11" ht="18" customHeight="1">
      <c r="A12" s="580" t="s">
        <v>6</v>
      </c>
      <c r="B12" s="581" t="s">
        <v>334</v>
      </c>
      <c r="C12" s="584"/>
      <c r="D12" s="584"/>
      <c r="E12" s="584"/>
      <c r="F12" s="589"/>
      <c r="G12" s="584"/>
      <c r="H12" s="582"/>
      <c r="I12" s="588"/>
      <c r="J12" s="149"/>
      <c r="K12" s="149"/>
    </row>
    <row r="13" spans="1:11" ht="14.25" customHeight="1">
      <c r="A13" s="580" t="s">
        <v>7</v>
      </c>
      <c r="B13" s="589"/>
      <c r="C13" s="582"/>
      <c r="D13" s="582"/>
      <c r="E13" s="582"/>
      <c r="F13" s="589"/>
      <c r="G13" s="584"/>
      <c r="H13" s="582"/>
      <c r="I13" s="588"/>
      <c r="J13" s="149"/>
      <c r="K13" s="149"/>
    </row>
    <row r="14" spans="1:11" ht="13.5" customHeight="1">
      <c r="A14" s="580" t="s">
        <v>8</v>
      </c>
      <c r="B14" s="589"/>
      <c r="C14" s="582"/>
      <c r="D14" s="582"/>
      <c r="E14" s="582"/>
      <c r="F14" s="589"/>
      <c r="G14" s="584"/>
      <c r="H14" s="582"/>
      <c r="I14" s="588"/>
      <c r="J14" s="149"/>
      <c r="K14" s="149"/>
    </row>
    <row r="15" spans="1:11" ht="12" customHeight="1">
      <c r="A15" s="580" t="s">
        <v>9</v>
      </c>
      <c r="B15" s="589"/>
      <c r="C15" s="584"/>
      <c r="D15" s="584"/>
      <c r="E15" s="584"/>
      <c r="F15" s="589"/>
      <c r="G15" s="584"/>
      <c r="H15" s="582"/>
      <c r="I15" s="588"/>
      <c r="J15" s="149"/>
      <c r="K15" s="149"/>
    </row>
    <row r="16" spans="1:11" ht="12.75" customHeight="1">
      <c r="A16" s="580" t="s">
        <v>10</v>
      </c>
      <c r="B16" s="589"/>
      <c r="C16" s="584"/>
      <c r="D16" s="584"/>
      <c r="E16" s="584"/>
      <c r="F16" s="589"/>
      <c r="G16" s="584"/>
      <c r="H16" s="582"/>
      <c r="I16" s="588"/>
      <c r="J16" s="149"/>
      <c r="K16" s="149"/>
    </row>
    <row r="17" spans="1:11" ht="12" customHeight="1" thickBot="1">
      <c r="A17" s="601" t="s">
        <v>11</v>
      </c>
      <c r="B17" s="617"/>
      <c r="C17" s="604"/>
      <c r="D17" s="604"/>
      <c r="E17" s="604"/>
      <c r="F17" s="602" t="s">
        <v>30</v>
      </c>
      <c r="G17" s="604"/>
      <c r="H17" s="605"/>
      <c r="I17" s="606"/>
      <c r="J17" s="149"/>
      <c r="K17" s="149"/>
    </row>
    <row r="18" spans="1:11" ht="36.75" customHeight="1" thickBot="1">
      <c r="A18" s="596" t="s">
        <v>12</v>
      </c>
      <c r="B18" s="597" t="s">
        <v>335</v>
      </c>
      <c r="C18" s="598">
        <f>+C7+C9+C10+C12+C13+C14+C15+C16+C17</f>
        <v>0</v>
      </c>
      <c r="D18" s="598">
        <f>+D7+D9+D10+D12+D13+D14+D15+D16+D17</f>
        <v>0</v>
      </c>
      <c r="E18" s="598">
        <f>+E7+E9+E10+E12+E13+E14+E15+E16+E17</f>
        <v>0</v>
      </c>
      <c r="F18" s="597" t="s">
        <v>336</v>
      </c>
      <c r="G18" s="599">
        <f>+G7+G9+G11+G12+G13+G14+G15+G16+G17</f>
        <v>901700</v>
      </c>
      <c r="H18" s="599">
        <f>+H7+H9+H11+H12+H13+H14+H15+H16+H17</f>
        <v>728135</v>
      </c>
      <c r="I18" s="600">
        <f>+I7+I9+I11+I12+I13+I14+I15+I16+I17</f>
        <v>681060</v>
      </c>
      <c r="J18" s="149"/>
      <c r="K18" s="149"/>
    </row>
    <row r="19" spans="1:11" ht="37.5" customHeight="1">
      <c r="A19" s="573" t="s">
        <v>13</v>
      </c>
      <c r="B19" s="618" t="s">
        <v>337</v>
      </c>
      <c r="C19" s="619">
        <f>+C20+C21+C22+C23+C24</f>
        <v>0</v>
      </c>
      <c r="D19" s="619">
        <f>+D20+D21+D22+D23+D24</f>
        <v>0</v>
      </c>
      <c r="E19" s="619">
        <f>+E20+E21+E22+E23+E24</f>
        <v>0</v>
      </c>
      <c r="F19" s="581" t="s">
        <v>110</v>
      </c>
      <c r="G19" s="577"/>
      <c r="H19" s="575"/>
      <c r="I19" s="620"/>
      <c r="J19" s="149"/>
      <c r="K19" s="149"/>
    </row>
    <row r="20" spans="1:11" ht="18" customHeight="1">
      <c r="A20" s="580" t="s">
        <v>14</v>
      </c>
      <c r="B20" s="621" t="s">
        <v>338</v>
      </c>
      <c r="C20" s="582"/>
      <c r="D20" s="582"/>
      <c r="E20" s="582"/>
      <c r="F20" s="581" t="s">
        <v>113</v>
      </c>
      <c r="G20" s="584"/>
      <c r="H20" s="582">
        <f>Összesített!D129</f>
        <v>0</v>
      </c>
      <c r="I20" s="588"/>
      <c r="J20" s="150"/>
      <c r="K20" s="150"/>
    </row>
    <row r="21" spans="1:11" ht="18" customHeight="1">
      <c r="A21" s="573" t="s">
        <v>15</v>
      </c>
      <c r="B21" s="621" t="s">
        <v>339</v>
      </c>
      <c r="C21" s="582"/>
      <c r="D21" s="582"/>
      <c r="E21" s="582"/>
      <c r="F21" s="581" t="s">
        <v>76</v>
      </c>
      <c r="G21" s="584"/>
      <c r="H21" s="582"/>
      <c r="I21" s="588"/>
      <c r="J21" s="151"/>
      <c r="K21" s="151"/>
    </row>
    <row r="22" spans="1:11" ht="18" customHeight="1">
      <c r="A22" s="580" t="s">
        <v>16</v>
      </c>
      <c r="B22" s="621" t="s">
        <v>340</v>
      </c>
      <c r="C22" s="582"/>
      <c r="D22" s="582"/>
      <c r="E22" s="582"/>
      <c r="F22" s="581" t="s">
        <v>77</v>
      </c>
      <c r="G22" s="584"/>
      <c r="H22" s="582"/>
      <c r="I22" s="588"/>
      <c r="J22" s="151"/>
      <c r="K22" s="151"/>
    </row>
    <row r="23" spans="1:11" ht="18" customHeight="1">
      <c r="A23" s="573" t="s">
        <v>17</v>
      </c>
      <c r="B23" s="621" t="s">
        <v>341</v>
      </c>
      <c r="C23" s="582"/>
      <c r="D23" s="582"/>
      <c r="E23" s="582"/>
      <c r="F23" s="602" t="s">
        <v>317</v>
      </c>
      <c r="G23" s="584"/>
      <c r="H23" s="582"/>
      <c r="I23" s="588"/>
      <c r="J23" s="151"/>
      <c r="K23" s="151"/>
    </row>
    <row r="24" spans="1:11" ht="18" customHeight="1">
      <c r="A24" s="580" t="s">
        <v>18</v>
      </c>
      <c r="B24" s="622" t="s">
        <v>342</v>
      </c>
      <c r="C24" s="582"/>
      <c r="D24" s="582"/>
      <c r="E24" s="582"/>
      <c r="F24" s="581" t="s">
        <v>114</v>
      </c>
      <c r="G24" s="584"/>
      <c r="H24" s="582"/>
      <c r="I24" s="588"/>
      <c r="J24" s="151"/>
      <c r="K24" s="151"/>
    </row>
    <row r="25" spans="1:11" ht="36.75" customHeight="1">
      <c r="A25" s="573" t="s">
        <v>19</v>
      </c>
      <c r="B25" s="623" t="s">
        <v>343</v>
      </c>
      <c r="C25" s="608">
        <f>+C26+C27+C28+C29+C30</f>
        <v>0</v>
      </c>
      <c r="D25" s="608">
        <f>+D26+D27+D28+D29+D30</f>
        <v>0</v>
      </c>
      <c r="E25" s="608">
        <f>+E26+E27+E28+E29+E30</f>
        <v>0</v>
      </c>
      <c r="F25" s="574" t="s">
        <v>112</v>
      </c>
      <c r="G25" s="584"/>
      <c r="H25" s="582"/>
      <c r="I25" s="588"/>
      <c r="J25" s="151"/>
      <c r="K25" s="151"/>
    </row>
    <row r="26" spans="1:11" ht="18" customHeight="1">
      <c r="A26" s="580" t="s">
        <v>20</v>
      </c>
      <c r="B26" s="622" t="s">
        <v>344</v>
      </c>
      <c r="C26" s="582"/>
      <c r="D26" s="582"/>
      <c r="E26" s="582"/>
      <c r="F26" s="574" t="s">
        <v>345</v>
      </c>
      <c r="G26" s="584"/>
      <c r="H26" s="582"/>
      <c r="I26" s="588"/>
      <c r="J26" s="151"/>
      <c r="K26" s="151"/>
    </row>
    <row r="27" spans="1:11" ht="18" customHeight="1">
      <c r="A27" s="573" t="s">
        <v>21</v>
      </c>
      <c r="B27" s="622" t="s">
        <v>346</v>
      </c>
      <c r="C27" s="582"/>
      <c r="D27" s="582">
        <f>Összesített!D64</f>
        <v>0</v>
      </c>
      <c r="E27" s="582">
        <f>Összesített!E64</f>
        <v>0</v>
      </c>
      <c r="F27" s="624"/>
      <c r="G27" s="584"/>
      <c r="H27" s="582"/>
      <c r="I27" s="588"/>
      <c r="J27" s="151"/>
      <c r="K27" s="151"/>
    </row>
    <row r="28" spans="1:11" ht="18" customHeight="1">
      <c r="A28" s="580" t="s">
        <v>22</v>
      </c>
      <c r="B28" s="621" t="s">
        <v>347</v>
      </c>
      <c r="C28" s="582"/>
      <c r="D28" s="582"/>
      <c r="E28" s="582"/>
      <c r="F28" s="624"/>
      <c r="G28" s="584"/>
      <c r="H28" s="582"/>
      <c r="I28" s="588"/>
      <c r="J28" s="151"/>
      <c r="K28" s="151"/>
    </row>
    <row r="29" spans="1:11" ht="18" customHeight="1">
      <c r="A29" s="573" t="s">
        <v>23</v>
      </c>
      <c r="B29" s="625" t="s">
        <v>348</v>
      </c>
      <c r="C29" s="582"/>
      <c r="D29" s="582"/>
      <c r="E29" s="582"/>
      <c r="F29" s="589"/>
      <c r="G29" s="584"/>
      <c r="H29" s="582"/>
      <c r="I29" s="588"/>
      <c r="J29" s="150"/>
      <c r="K29" s="150"/>
    </row>
    <row r="30" spans="1:11" ht="18" customHeight="1" thickBot="1">
      <c r="A30" s="580" t="s">
        <v>24</v>
      </c>
      <c r="B30" s="626" t="s">
        <v>349</v>
      </c>
      <c r="C30" s="582"/>
      <c r="D30" s="582"/>
      <c r="E30" s="582"/>
      <c r="F30" s="624"/>
      <c r="G30" s="584"/>
      <c r="H30" s="582"/>
      <c r="I30" s="588"/>
      <c r="J30" s="152"/>
      <c r="K30" s="152"/>
    </row>
    <row r="31" spans="1:11" ht="41.25" customHeight="1" thickBot="1">
      <c r="A31" s="596" t="s">
        <v>25</v>
      </c>
      <c r="B31" s="597" t="s">
        <v>350</v>
      </c>
      <c r="C31" s="598">
        <f>+C19+C25</f>
        <v>0</v>
      </c>
      <c r="D31" s="598">
        <f>+D19+D25</f>
        <v>0</v>
      </c>
      <c r="E31" s="598">
        <f>+E19+E25</f>
        <v>0</v>
      </c>
      <c r="F31" s="597" t="s">
        <v>351</v>
      </c>
      <c r="G31" s="599">
        <f>SUM(G19:G30)</f>
        <v>0</v>
      </c>
      <c r="H31" s="599">
        <f>SUM(H19:H30)</f>
        <v>0</v>
      </c>
      <c r="I31" s="600">
        <f>SUM(I19:I30)</f>
        <v>0</v>
      </c>
      <c r="J31" s="152"/>
      <c r="K31" s="152"/>
    </row>
    <row r="32" spans="1:11" ht="18" customHeight="1" thickBot="1">
      <c r="A32" s="596" t="s">
        <v>26</v>
      </c>
      <c r="B32" s="597" t="s">
        <v>352</v>
      </c>
      <c r="C32" s="611">
        <f>+C18+C31</f>
        <v>0</v>
      </c>
      <c r="D32" s="598">
        <f>+D18+D31</f>
        <v>0</v>
      </c>
      <c r="E32" s="611">
        <f>+E18+E31</f>
        <v>0</v>
      </c>
      <c r="F32" s="597" t="s">
        <v>353</v>
      </c>
      <c r="G32" s="611">
        <f>+G18+G31</f>
        <v>901700</v>
      </c>
      <c r="H32" s="598">
        <f>+H18+H31</f>
        <v>728135</v>
      </c>
      <c r="I32" s="627">
        <f>+I18+I31</f>
        <v>681060</v>
      </c>
      <c r="J32" s="152"/>
      <c r="K32" s="152"/>
    </row>
    <row r="33" spans="1:9" s="134" customFormat="1" ht="18" customHeight="1" thickBot="1">
      <c r="A33" s="596" t="s">
        <v>27</v>
      </c>
      <c r="B33" s="597" t="s">
        <v>87</v>
      </c>
      <c r="C33" s="611">
        <f>IF(C18-G18&lt;0,G18-C18,"-")</f>
        <v>901700</v>
      </c>
      <c r="D33" s="598">
        <f>IF(D18-H18&lt;0,H18-D18,"-")</f>
        <v>728135</v>
      </c>
      <c r="E33" s="627">
        <f>IF(E18-I18&lt;0,I18-E18,"-")</f>
        <v>681060</v>
      </c>
      <c r="F33" s="597" t="s">
        <v>88</v>
      </c>
      <c r="G33" s="611" t="str">
        <f>IF(C18-G18&gt;0,C18-G18,"-")</f>
        <v>-</v>
      </c>
      <c r="H33" s="598" t="str">
        <f>IF(D18-H18&gt;0,D18-H18,"-")</f>
        <v>-</v>
      </c>
      <c r="I33" s="627" t="str">
        <f>IF(E18-I18&gt;0,E18-I18,"-")</f>
        <v>-</v>
      </c>
    </row>
    <row r="34" spans="1:9" ht="18" customHeight="1" thickBot="1">
      <c r="A34" s="596" t="s">
        <v>354</v>
      </c>
      <c r="B34" s="597" t="s">
        <v>325</v>
      </c>
      <c r="C34" s="611">
        <f>IF(C18+C19-G32&lt;0,G32-(C18+C19),"-")</f>
        <v>901700</v>
      </c>
      <c r="D34" s="598">
        <f>IF(D18+D19-H32&lt;0,H32-(D18+D19),"-")</f>
        <v>728135</v>
      </c>
      <c r="E34" s="611">
        <f>IF(E18+E19-I32&lt;0,I32-(E18+E19),"-")</f>
        <v>681060</v>
      </c>
      <c r="F34" s="597" t="s">
        <v>326</v>
      </c>
      <c r="G34" s="611" t="str">
        <f>IF(C18+C19-G32&gt;0,C18+C19-G32,"-")</f>
        <v>-</v>
      </c>
      <c r="H34" s="598" t="str">
        <f>IF(D18+D19-H32&gt;0,D18+D19-H32,"-")</f>
        <v>-</v>
      </c>
      <c r="I34" s="627" t="str">
        <f>IF(E18+E19-I32&gt;0,E18+E19-I32,"-")</f>
        <v>-</v>
      </c>
    </row>
    <row r="36" ht="39.75" customHeight="1"/>
    <row r="37" ht="13.5" customHeight="1"/>
    <row r="38" ht="24" customHeight="1"/>
    <row r="39" spans="1:11" s="10" customFormat="1" ht="35.25" customHeight="1">
      <c r="A39" s="134"/>
      <c r="B39" s="133"/>
      <c r="C39" s="134"/>
      <c r="D39" s="134"/>
      <c r="E39" s="134"/>
      <c r="F39" s="134"/>
      <c r="G39" s="134"/>
      <c r="H39" s="134"/>
      <c r="I39" s="134"/>
      <c r="J39" s="134"/>
      <c r="K39" s="134"/>
    </row>
    <row r="40" spans="1:11" s="10" customFormat="1" ht="12" customHeight="1">
      <c r="A40" s="134"/>
      <c r="B40" s="133"/>
      <c r="C40" s="134"/>
      <c r="D40" s="134"/>
      <c r="E40" s="134"/>
      <c r="F40" s="134"/>
      <c r="G40" s="134"/>
      <c r="H40" s="134"/>
      <c r="I40" s="134"/>
      <c r="J40" s="134"/>
      <c r="K40" s="134"/>
    </row>
    <row r="41" ht="12.75" customHeight="1"/>
    <row r="42" ht="12.75" customHeight="1"/>
    <row r="43" ht="12.75" customHeight="1"/>
    <row r="44" ht="12.75" customHeight="1"/>
    <row r="47" ht="12.75" customHeight="1"/>
    <row r="48" ht="12.75" customHeight="1"/>
    <row r="49" ht="12.75" customHeight="1"/>
    <row r="50" spans="2:17" s="134" customFormat="1" ht="12.75" customHeight="1">
      <c r="B50" s="133"/>
      <c r="L50" s="9"/>
      <c r="M50" s="9"/>
      <c r="N50" s="9"/>
      <c r="O50" s="9"/>
      <c r="P50" s="9"/>
      <c r="Q50" s="9"/>
    </row>
    <row r="51" spans="2:17" s="134" customFormat="1" ht="15.75" customHeight="1">
      <c r="B51" s="133"/>
      <c r="L51" s="9"/>
      <c r="M51" s="9"/>
      <c r="N51" s="9"/>
      <c r="O51" s="9"/>
      <c r="P51" s="9"/>
      <c r="Q51" s="9"/>
    </row>
    <row r="52" spans="2:17" s="134" customFormat="1" ht="12.75" customHeight="1">
      <c r="B52" s="133"/>
      <c r="L52" s="9"/>
      <c r="M52" s="9"/>
      <c r="N52" s="9"/>
      <c r="O52" s="9"/>
      <c r="P52" s="9"/>
      <c r="Q52" s="9"/>
    </row>
    <row r="53" spans="2:17" s="134" customFormat="1" ht="12.75" customHeight="1">
      <c r="B53" s="133"/>
      <c r="L53" s="9"/>
      <c r="M53" s="9"/>
      <c r="N53" s="9"/>
      <c r="O53" s="9"/>
      <c r="P53" s="9"/>
      <c r="Q53" s="9"/>
    </row>
    <row r="54" spans="2:17" s="134" customFormat="1" ht="12.75" customHeight="1">
      <c r="B54" s="133"/>
      <c r="L54" s="9"/>
      <c r="M54" s="9"/>
      <c r="N54" s="9"/>
      <c r="O54" s="9"/>
      <c r="P54" s="9"/>
      <c r="Q54" s="9"/>
    </row>
    <row r="55" spans="2:17" s="134" customFormat="1" ht="12.75" customHeight="1">
      <c r="B55" s="133"/>
      <c r="L55" s="9"/>
      <c r="M55" s="9"/>
      <c r="N55" s="9"/>
      <c r="O55" s="9"/>
      <c r="P55" s="9"/>
      <c r="Q55" s="9"/>
    </row>
    <row r="56" spans="2:17" s="134" customFormat="1" ht="12.75" customHeight="1">
      <c r="B56" s="133"/>
      <c r="L56" s="9"/>
      <c r="M56" s="9"/>
      <c r="N56" s="9"/>
      <c r="O56" s="9"/>
      <c r="P56" s="9"/>
      <c r="Q56" s="9"/>
    </row>
    <row r="58" spans="2:17" s="134" customFormat="1" ht="12.75" customHeight="1">
      <c r="B58" s="133"/>
      <c r="L58" s="9"/>
      <c r="M58" s="9"/>
      <c r="N58" s="9"/>
      <c r="O58" s="9"/>
      <c r="P58" s="9"/>
      <c r="Q58" s="9"/>
    </row>
    <row r="59" spans="2:17" s="134" customFormat="1" ht="12.75" customHeight="1">
      <c r="B59" s="133"/>
      <c r="L59" s="9"/>
      <c r="M59" s="9"/>
      <c r="N59" s="9"/>
      <c r="O59" s="9"/>
      <c r="P59" s="9"/>
      <c r="Q59" s="9"/>
    </row>
    <row r="60" spans="2:17" s="134" customFormat="1" ht="12.75" customHeight="1">
      <c r="B60" s="133"/>
      <c r="L60" s="9"/>
      <c r="M60" s="9"/>
      <c r="N60" s="9"/>
      <c r="O60" s="9"/>
      <c r="P60" s="9"/>
      <c r="Q60" s="9"/>
    </row>
    <row r="61" spans="2:17" s="134" customFormat="1" ht="12.75" customHeight="1">
      <c r="B61" s="133"/>
      <c r="L61" s="9"/>
      <c r="M61" s="9"/>
      <c r="N61" s="9"/>
      <c r="O61" s="9"/>
      <c r="P61" s="9"/>
      <c r="Q61" s="9"/>
    </row>
    <row r="62" spans="2:17" s="134" customFormat="1" ht="15.75" customHeight="1">
      <c r="B62" s="133"/>
      <c r="L62" s="9"/>
      <c r="M62" s="9"/>
      <c r="N62" s="9"/>
      <c r="O62" s="9"/>
      <c r="P62" s="9"/>
      <c r="Q62" s="9"/>
    </row>
    <row r="63" spans="2:17" s="134" customFormat="1" ht="18" customHeight="1">
      <c r="B63" s="133"/>
      <c r="L63" s="9"/>
      <c r="M63" s="9"/>
      <c r="N63" s="9"/>
      <c r="O63" s="9"/>
      <c r="P63" s="9"/>
      <c r="Q63" s="9"/>
    </row>
    <row r="64" spans="2:17" s="134" customFormat="1" ht="18" customHeight="1">
      <c r="B64" s="133"/>
      <c r="L64" s="9"/>
      <c r="M64" s="9"/>
      <c r="N64" s="9"/>
      <c r="O64" s="9"/>
      <c r="P64" s="9"/>
      <c r="Q64" s="9"/>
    </row>
    <row r="65" spans="2:17" s="134" customFormat="1" ht="18" customHeight="1">
      <c r="B65" s="133"/>
      <c r="L65" s="9"/>
      <c r="M65" s="9"/>
      <c r="N65" s="9"/>
      <c r="O65" s="9"/>
      <c r="P65" s="9"/>
      <c r="Q65" s="9"/>
    </row>
  </sheetData>
  <sheetProtection/>
  <mergeCells count="7">
    <mergeCell ref="A1:I1"/>
    <mergeCell ref="F2:I2"/>
    <mergeCell ref="A3:A5"/>
    <mergeCell ref="F3:I3"/>
    <mergeCell ref="B4:B5"/>
    <mergeCell ref="C4:E4"/>
    <mergeCell ref="G4:I4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2.2.2 számú melléklet</oddHeader>
  </headerFooter>
  <colBreaks count="1" manualBreakCount="1">
    <brk id="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Layout" workbookViewId="0" topLeftCell="A1">
      <selection activeCell="D16" sqref="D16"/>
    </sheetView>
  </sheetViews>
  <sheetFormatPr defaultColWidth="9.00390625" defaultRowHeight="12.75"/>
  <cols>
    <col min="1" max="1" width="67.375" style="0" customWidth="1"/>
    <col min="2" max="5" width="28.00390625" style="0" customWidth="1"/>
  </cols>
  <sheetData>
    <row r="1" spans="1:5" ht="18.75">
      <c r="A1" s="23"/>
      <c r="B1" s="23"/>
      <c r="C1" s="23"/>
      <c r="D1" s="23"/>
      <c r="E1" s="23"/>
    </row>
    <row r="2" spans="1:5" ht="13.5" thickBot="1">
      <c r="A2" s="24"/>
      <c r="B2" s="24"/>
      <c r="C2" s="24"/>
      <c r="D2" s="24"/>
      <c r="E2" s="24"/>
    </row>
    <row r="3" spans="1:5" s="130" customFormat="1" ht="18.75">
      <c r="A3" s="35" t="s">
        <v>35</v>
      </c>
      <c r="B3" s="35" t="s">
        <v>120</v>
      </c>
      <c r="C3" s="131" t="s">
        <v>129</v>
      </c>
      <c r="D3" s="716" t="s">
        <v>362</v>
      </c>
      <c r="E3" s="718" t="s">
        <v>130</v>
      </c>
    </row>
    <row r="4" spans="1:5" s="130" customFormat="1" ht="19.5" thickBot="1">
      <c r="A4" s="36"/>
      <c r="B4" s="36" t="s">
        <v>121</v>
      </c>
      <c r="C4" s="132" t="s">
        <v>121</v>
      </c>
      <c r="D4" s="717"/>
      <c r="E4" s="719"/>
    </row>
    <row r="5" spans="1:5" ht="18.75">
      <c r="A5" s="634" t="s">
        <v>122</v>
      </c>
      <c r="B5" s="25"/>
      <c r="C5" s="25"/>
      <c r="D5" s="25"/>
      <c r="E5" s="630"/>
    </row>
    <row r="6" spans="1:5" ht="18.75">
      <c r="A6" s="125" t="s">
        <v>677</v>
      </c>
      <c r="B6" s="27">
        <v>720000</v>
      </c>
      <c r="C6" s="27">
        <v>0</v>
      </c>
      <c r="D6" s="27">
        <v>0</v>
      </c>
      <c r="E6" s="33">
        <v>0</v>
      </c>
    </row>
    <row r="7" spans="1:5" ht="18.75">
      <c r="A7" s="125" t="s">
        <v>664</v>
      </c>
      <c r="B7" s="27">
        <v>0</v>
      </c>
      <c r="C7" s="27">
        <v>710500</v>
      </c>
      <c r="D7" s="27">
        <v>710500</v>
      </c>
      <c r="E7" s="33">
        <f aca="true" t="shared" si="0" ref="E7:E18">D7/C7*100</f>
        <v>100</v>
      </c>
    </row>
    <row r="8" spans="1:5" ht="18.75">
      <c r="A8" s="127" t="s">
        <v>663</v>
      </c>
      <c r="B8" s="26">
        <v>50000</v>
      </c>
      <c r="C8" s="26">
        <v>0</v>
      </c>
      <c r="D8" s="26">
        <v>0</v>
      </c>
      <c r="E8" s="33">
        <v>0</v>
      </c>
    </row>
    <row r="9" spans="1:5" ht="18.75">
      <c r="A9" s="632" t="s">
        <v>698</v>
      </c>
      <c r="B9" s="631">
        <v>0</v>
      </c>
      <c r="C9" s="26">
        <v>800000</v>
      </c>
      <c r="D9" s="26">
        <v>800000</v>
      </c>
      <c r="E9" s="33">
        <v>100</v>
      </c>
    </row>
    <row r="10" spans="1:5" ht="18.75">
      <c r="A10" s="126" t="s">
        <v>678</v>
      </c>
      <c r="B10" s="29">
        <v>740000</v>
      </c>
      <c r="C10" s="29">
        <v>549500</v>
      </c>
      <c r="D10" s="26">
        <v>549500</v>
      </c>
      <c r="E10" s="33">
        <f t="shared" si="0"/>
        <v>100</v>
      </c>
    </row>
    <row r="11" spans="1:5" ht="18.75">
      <c r="A11" s="126" t="s">
        <v>679</v>
      </c>
      <c r="B11" s="29">
        <v>150000</v>
      </c>
      <c r="C11" s="29">
        <v>0</v>
      </c>
      <c r="D11" s="26">
        <v>0</v>
      </c>
      <c r="E11" s="33">
        <v>0</v>
      </c>
    </row>
    <row r="12" spans="1:5" ht="18.75">
      <c r="A12" s="126" t="s">
        <v>662</v>
      </c>
      <c r="B12" s="29">
        <v>1205000</v>
      </c>
      <c r="C12" s="29">
        <v>886538</v>
      </c>
      <c r="D12" s="28">
        <v>886538</v>
      </c>
      <c r="E12" s="34">
        <f t="shared" si="0"/>
        <v>100</v>
      </c>
    </row>
    <row r="13" spans="1:5" ht="18.75">
      <c r="A13" s="126" t="s">
        <v>680</v>
      </c>
      <c r="B13" s="29">
        <v>300000</v>
      </c>
      <c r="C13" s="29">
        <v>0</v>
      </c>
      <c r="D13" s="29">
        <v>0</v>
      </c>
      <c r="E13" s="34">
        <v>0</v>
      </c>
    </row>
    <row r="14" spans="1:5" ht="18.75">
      <c r="A14" s="127" t="s">
        <v>359</v>
      </c>
      <c r="B14" s="29">
        <v>250000</v>
      </c>
      <c r="C14" s="29">
        <v>0</v>
      </c>
      <c r="D14" s="29">
        <v>0</v>
      </c>
      <c r="E14" s="34">
        <v>0</v>
      </c>
    </row>
    <row r="15" spans="1:6" ht="19.5" thickBot="1">
      <c r="A15" s="127" t="s">
        <v>672</v>
      </c>
      <c r="B15" s="646">
        <v>0</v>
      </c>
      <c r="C15" s="26">
        <v>1243965</v>
      </c>
      <c r="D15" s="648">
        <v>1243965</v>
      </c>
      <c r="E15" s="33">
        <f t="shared" si="0"/>
        <v>100</v>
      </c>
      <c r="F15" s="647"/>
    </row>
    <row r="16" spans="1:5" ht="19.5" thickBot="1">
      <c r="A16" s="127" t="s">
        <v>681</v>
      </c>
      <c r="B16" s="650">
        <v>0</v>
      </c>
      <c r="C16" s="26">
        <v>213670</v>
      </c>
      <c r="D16" s="128">
        <v>213670</v>
      </c>
      <c r="E16" s="651">
        <f t="shared" si="0"/>
        <v>100</v>
      </c>
    </row>
    <row r="17" spans="1:5" ht="19.5" thickBot="1">
      <c r="A17" s="633" t="s">
        <v>673</v>
      </c>
      <c r="B17" s="629">
        <v>200000</v>
      </c>
      <c r="C17" s="646">
        <v>1672098</v>
      </c>
      <c r="D17" s="29">
        <v>1672098</v>
      </c>
      <c r="E17" s="651">
        <f t="shared" si="0"/>
        <v>100</v>
      </c>
    </row>
    <row r="18" spans="1:5" ht="19.5" thickBot="1">
      <c r="A18" s="635" t="s">
        <v>299</v>
      </c>
      <c r="B18" s="628">
        <f>SUM(B6:B17)</f>
        <v>3615000</v>
      </c>
      <c r="C18" s="629">
        <f>SUM(C6:C17)</f>
        <v>6076271</v>
      </c>
      <c r="D18" s="653">
        <f>SUM(D6:D17)</f>
        <v>6076271</v>
      </c>
      <c r="E18" s="652">
        <f t="shared" si="0"/>
        <v>100</v>
      </c>
    </row>
    <row r="19" spans="3:5" ht="12.75">
      <c r="C19" s="25"/>
      <c r="D19" s="25"/>
      <c r="E19" s="129"/>
    </row>
    <row r="31" spans="1:5" s="130" customFormat="1" ht="12.75">
      <c r="A31"/>
      <c r="B31"/>
      <c r="C31"/>
      <c r="D31"/>
      <c r="E31"/>
    </row>
  </sheetData>
  <sheetProtection/>
  <mergeCells count="2">
    <mergeCell ref="D3:D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  <headerFooter>
    <oddHeader>&amp;C&amp;"Times New Roman CE,Félkövér"&amp;12
Mórágy Községi Önkormányzat 2016. évi szociális kiadásainak előirányzata&amp;R&amp;"Times New Roman CE,Dőlt"&amp;11 3. számú melléklet
adatok ezer forintban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view="pageLayout" workbookViewId="0" topLeftCell="A1">
      <selection activeCell="D18" sqref="D18"/>
    </sheetView>
  </sheetViews>
  <sheetFormatPr defaultColWidth="9.00390625" defaultRowHeight="12.75"/>
  <cols>
    <col min="1" max="1" width="11.375" style="167" bestFit="1" customWidth="1"/>
    <col min="2" max="2" width="74.375" style="167" customWidth="1"/>
    <col min="3" max="3" width="16.625" style="167" customWidth="1"/>
    <col min="4" max="4" width="14.50390625" style="0" customWidth="1"/>
    <col min="5" max="5" width="18.875" style="0" customWidth="1"/>
  </cols>
  <sheetData>
    <row r="1" ht="12.75">
      <c r="C1" s="168" t="s">
        <v>674</v>
      </c>
    </row>
    <row r="2" spans="1:5" ht="31.5">
      <c r="A2" s="169" t="s">
        <v>365</v>
      </c>
      <c r="B2" s="169" t="s">
        <v>35</v>
      </c>
      <c r="C2" s="354" t="s">
        <v>366</v>
      </c>
      <c r="D2" s="354" t="s">
        <v>639</v>
      </c>
      <c r="E2" s="170" t="s">
        <v>640</v>
      </c>
    </row>
    <row r="3" spans="1:5" ht="12.75">
      <c r="A3" s="171" t="s">
        <v>367</v>
      </c>
      <c r="B3" s="172" t="s">
        <v>368</v>
      </c>
      <c r="C3" s="173">
        <v>174657935</v>
      </c>
      <c r="D3" s="173">
        <v>7959166</v>
      </c>
      <c r="E3" s="176">
        <f>C3+D3</f>
        <v>182617101</v>
      </c>
    </row>
    <row r="4" spans="1:5" ht="12.75">
      <c r="A4" s="171" t="s">
        <v>369</v>
      </c>
      <c r="B4" s="172" t="s">
        <v>370</v>
      </c>
      <c r="C4" s="173">
        <v>132909547</v>
      </c>
      <c r="D4" s="173">
        <v>50092259</v>
      </c>
      <c r="E4" s="176">
        <f>C4+D4</f>
        <v>183001806</v>
      </c>
    </row>
    <row r="5" spans="1:5" ht="12.75">
      <c r="A5" s="174" t="s">
        <v>371</v>
      </c>
      <c r="B5" s="175" t="s">
        <v>372</v>
      </c>
      <c r="C5" s="176">
        <f>C3-C4</f>
        <v>41748388</v>
      </c>
      <c r="D5" s="176">
        <f>D3-D4</f>
        <v>-42133093</v>
      </c>
      <c r="E5" s="176">
        <f>E3-E4</f>
        <v>-384705</v>
      </c>
    </row>
    <row r="6" spans="1:5" ht="12.75">
      <c r="A6" s="171" t="s">
        <v>373</v>
      </c>
      <c r="B6" s="172" t="s">
        <v>374</v>
      </c>
      <c r="C6" s="173">
        <v>14751770</v>
      </c>
      <c r="D6" s="173">
        <v>43143551</v>
      </c>
      <c r="E6" s="176">
        <f aca="true" t="shared" si="0" ref="E6:E16">C6+D6</f>
        <v>57895321</v>
      </c>
    </row>
    <row r="7" spans="1:5" ht="12.75">
      <c r="A7" s="171" t="s">
        <v>375</v>
      </c>
      <c r="B7" s="172" t="s">
        <v>376</v>
      </c>
      <c r="C7" s="173">
        <v>44418804</v>
      </c>
      <c r="D7" s="173">
        <v>0</v>
      </c>
      <c r="E7" s="176">
        <f t="shared" si="0"/>
        <v>44418804</v>
      </c>
    </row>
    <row r="8" spans="1:5" ht="12.75">
      <c r="A8" s="174" t="s">
        <v>377</v>
      </c>
      <c r="B8" s="175" t="s">
        <v>378</v>
      </c>
      <c r="C8" s="176">
        <f>C6-C7</f>
        <v>-29667034</v>
      </c>
      <c r="D8" s="176">
        <f>D6-D7</f>
        <v>43143551</v>
      </c>
      <c r="E8" s="176">
        <f t="shared" si="0"/>
        <v>13476517</v>
      </c>
    </row>
    <row r="9" spans="1:5" ht="12.75">
      <c r="A9" s="174" t="s">
        <v>379</v>
      </c>
      <c r="B9" s="175" t="s">
        <v>380</v>
      </c>
      <c r="C9" s="176">
        <f>C5+C8</f>
        <v>12081354</v>
      </c>
      <c r="D9" s="176">
        <f>D5+D8</f>
        <v>1010458</v>
      </c>
      <c r="E9" s="176">
        <f t="shared" si="0"/>
        <v>13091812</v>
      </c>
    </row>
    <row r="10" spans="1:5" ht="12.75">
      <c r="A10" s="171" t="s">
        <v>381</v>
      </c>
      <c r="B10" s="172" t="s">
        <v>382</v>
      </c>
      <c r="C10" s="173">
        <v>0</v>
      </c>
      <c r="D10" s="173">
        <v>0</v>
      </c>
      <c r="E10" s="176">
        <f t="shared" si="0"/>
        <v>0</v>
      </c>
    </row>
    <row r="11" spans="1:5" ht="12.75">
      <c r="A11" s="171" t="s">
        <v>383</v>
      </c>
      <c r="B11" s="172" t="s">
        <v>384</v>
      </c>
      <c r="C11" s="173">
        <v>0</v>
      </c>
      <c r="D11" s="173">
        <v>0</v>
      </c>
      <c r="E11" s="176">
        <f t="shared" si="0"/>
        <v>0</v>
      </c>
    </row>
    <row r="12" spans="1:5" ht="12.75">
      <c r="A12" s="174" t="s">
        <v>385</v>
      </c>
      <c r="B12" s="175" t="s">
        <v>386</v>
      </c>
      <c r="C12" s="176">
        <f>C10-C11</f>
        <v>0</v>
      </c>
      <c r="D12" s="176">
        <f>D10-D11</f>
        <v>0</v>
      </c>
      <c r="E12" s="176">
        <f t="shared" si="0"/>
        <v>0</v>
      </c>
    </row>
    <row r="13" spans="1:5" ht="12.75">
      <c r="A13" s="171" t="s">
        <v>387</v>
      </c>
      <c r="B13" s="172" t="s">
        <v>388</v>
      </c>
      <c r="C13" s="173">
        <v>0</v>
      </c>
      <c r="D13" s="173">
        <v>0</v>
      </c>
      <c r="E13" s="176">
        <f t="shared" si="0"/>
        <v>0</v>
      </c>
    </row>
    <row r="14" spans="1:5" ht="12.75">
      <c r="A14" s="171" t="s">
        <v>389</v>
      </c>
      <c r="B14" s="172" t="s">
        <v>390</v>
      </c>
      <c r="C14" s="173">
        <v>0</v>
      </c>
      <c r="D14" s="173">
        <v>0</v>
      </c>
      <c r="E14" s="176">
        <f t="shared" si="0"/>
        <v>0</v>
      </c>
    </row>
    <row r="15" spans="1:5" ht="12.75">
      <c r="A15" s="174" t="s">
        <v>391</v>
      </c>
      <c r="B15" s="175" t="s">
        <v>392</v>
      </c>
      <c r="C15" s="176">
        <f>C13-C14</f>
        <v>0</v>
      </c>
      <c r="D15" s="176">
        <f>D13-D14</f>
        <v>0</v>
      </c>
      <c r="E15" s="176">
        <f t="shared" si="0"/>
        <v>0</v>
      </c>
    </row>
    <row r="16" spans="1:5" ht="12.75">
      <c r="A16" s="174" t="s">
        <v>393</v>
      </c>
      <c r="B16" s="175" t="s">
        <v>394</v>
      </c>
      <c r="C16" s="176">
        <f>C12+C15</f>
        <v>0</v>
      </c>
      <c r="D16" s="176">
        <f>D12+D15</f>
        <v>0</v>
      </c>
      <c r="E16" s="176">
        <f t="shared" si="0"/>
        <v>0</v>
      </c>
    </row>
    <row r="17" spans="1:5" ht="12.75">
      <c r="A17" s="174" t="s">
        <v>395</v>
      </c>
      <c r="B17" s="175" t="s">
        <v>396</v>
      </c>
      <c r="C17" s="176">
        <f>C16+C9</f>
        <v>12081354</v>
      </c>
      <c r="D17" s="176">
        <f>D16+D9</f>
        <v>1010458</v>
      </c>
      <c r="E17" s="176">
        <f>E16+E9</f>
        <v>13091812</v>
      </c>
    </row>
    <row r="18" spans="1:5" ht="25.5">
      <c r="A18" s="174" t="s">
        <v>397</v>
      </c>
      <c r="B18" s="175" t="s">
        <v>398</v>
      </c>
      <c r="C18" s="176">
        <v>12081354</v>
      </c>
      <c r="D18" s="176">
        <v>1010458</v>
      </c>
      <c r="E18" s="176">
        <f>C18+D18</f>
        <v>13091812</v>
      </c>
    </row>
    <row r="19" spans="1:5" ht="12.75">
      <c r="A19" s="174" t="s">
        <v>399</v>
      </c>
      <c r="B19" s="175" t="s">
        <v>400</v>
      </c>
      <c r="C19" s="176">
        <f>C9-C18</f>
        <v>0</v>
      </c>
      <c r="D19" s="176">
        <f>D9-D18</f>
        <v>0</v>
      </c>
      <c r="E19" s="176">
        <f>E9-E18</f>
        <v>0</v>
      </c>
    </row>
    <row r="20" spans="1:5" ht="12.75">
      <c r="A20" s="174" t="s">
        <v>401</v>
      </c>
      <c r="B20" s="177" t="s">
        <v>402</v>
      </c>
      <c r="C20" s="176">
        <v>0</v>
      </c>
      <c r="D20" s="176">
        <v>0</v>
      </c>
      <c r="E20" s="176">
        <v>0</v>
      </c>
    </row>
    <row r="21" spans="1:5" ht="25.5">
      <c r="A21" s="174" t="s">
        <v>403</v>
      </c>
      <c r="B21" s="175" t="s">
        <v>404</v>
      </c>
      <c r="C21" s="176">
        <v>0</v>
      </c>
      <c r="D21" s="176">
        <v>0</v>
      </c>
      <c r="E21" s="176">
        <v>0</v>
      </c>
    </row>
  </sheetData>
  <sheetProtection/>
  <printOptions horizontalCentered="1"/>
  <pageMargins left="0.7086614173228347" right="0.7086614173228347" top="1" bottom="0.7480314960629921" header="0.31496062992125984" footer="0.31496062992125984"/>
  <pageSetup horizontalDpi="600" verticalDpi="600" orientation="landscape" paperSize="9" r:id="rId1"/>
  <headerFooter>
    <oddHeader>&amp;C&amp;"Times New Roman CE,Félkövér"&amp;12Mórágy Községi Önkormányzat
Maradvány levezetés&amp;R&amp;"Times New Roman CE,Félkövér dőlt"&amp;9 4.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4"/>
  <sheetViews>
    <sheetView view="pageLayout" workbookViewId="0" topLeftCell="A2">
      <selection activeCell="E15" sqref="E15"/>
    </sheetView>
  </sheetViews>
  <sheetFormatPr defaultColWidth="9.00390625" defaultRowHeight="12.75"/>
  <cols>
    <col min="1" max="1" width="12.875" style="167" bestFit="1" customWidth="1"/>
    <col min="2" max="2" width="95.625" style="167" customWidth="1"/>
    <col min="3" max="3" width="23.875" style="167" customWidth="1"/>
    <col min="4" max="4" width="19.625" style="167" customWidth="1"/>
    <col min="5" max="5" width="21.875" style="167" customWidth="1"/>
  </cols>
  <sheetData>
    <row r="1" spans="1:5" ht="12.75" customHeight="1">
      <c r="A1" s="722" t="s">
        <v>365</v>
      </c>
      <c r="B1" s="724" t="s">
        <v>35</v>
      </c>
      <c r="C1" s="726" t="s">
        <v>366</v>
      </c>
      <c r="D1" s="726" t="s">
        <v>639</v>
      </c>
      <c r="E1" s="720" t="s">
        <v>405</v>
      </c>
    </row>
    <row r="2" spans="1:5" ht="20.25" customHeight="1">
      <c r="A2" s="723"/>
      <c r="B2" s="725"/>
      <c r="C2" s="727"/>
      <c r="D2" s="727"/>
      <c r="E2" s="721"/>
    </row>
    <row r="3" spans="1:5" ht="12.75" customHeight="1">
      <c r="A3" s="178" t="s">
        <v>367</v>
      </c>
      <c r="B3" s="179" t="s">
        <v>406</v>
      </c>
      <c r="C3" s="180">
        <v>6404868</v>
      </c>
      <c r="D3" s="180">
        <v>0</v>
      </c>
      <c r="E3" s="176">
        <f aca="true" t="shared" si="0" ref="E3:E44">C3+D3</f>
        <v>6404868</v>
      </c>
    </row>
    <row r="4" spans="1:5" ht="12.75" customHeight="1">
      <c r="A4" s="181" t="s">
        <v>369</v>
      </c>
      <c r="B4" s="172" t="s">
        <v>407</v>
      </c>
      <c r="C4" s="182">
        <v>2817258</v>
      </c>
      <c r="D4" s="182">
        <v>6010152</v>
      </c>
      <c r="E4" s="176">
        <f t="shared" si="0"/>
        <v>8827410</v>
      </c>
    </row>
    <row r="5" spans="1:5" ht="12.75" customHeight="1" thickBot="1">
      <c r="A5" s="183" t="s">
        <v>371</v>
      </c>
      <c r="B5" s="184" t="s">
        <v>408</v>
      </c>
      <c r="C5" s="637">
        <v>1387419</v>
      </c>
      <c r="D5" s="637">
        <v>0</v>
      </c>
      <c r="E5" s="638">
        <f t="shared" si="0"/>
        <v>1387419</v>
      </c>
    </row>
    <row r="6" spans="1:5" ht="12.75" customHeight="1" thickBot="1">
      <c r="A6" s="186" t="s">
        <v>373</v>
      </c>
      <c r="B6" s="187" t="s">
        <v>409</v>
      </c>
      <c r="C6" s="639">
        <f>C3+C4+C5</f>
        <v>10609545</v>
      </c>
      <c r="D6" s="639">
        <f>D3+D4+D5</f>
        <v>6010152</v>
      </c>
      <c r="E6" s="639">
        <f t="shared" si="0"/>
        <v>16619697</v>
      </c>
    </row>
    <row r="7" spans="1:5" ht="12.75" customHeight="1">
      <c r="A7" s="178" t="s">
        <v>375</v>
      </c>
      <c r="B7" s="179" t="s">
        <v>410</v>
      </c>
      <c r="C7" s="180">
        <v>0</v>
      </c>
      <c r="D7" s="180">
        <v>0</v>
      </c>
      <c r="E7" s="636">
        <f t="shared" si="0"/>
        <v>0</v>
      </c>
    </row>
    <row r="8" spans="1:5" ht="12.75" customHeight="1" thickBot="1">
      <c r="A8" s="183" t="s">
        <v>377</v>
      </c>
      <c r="B8" s="184" t="s">
        <v>411</v>
      </c>
      <c r="C8" s="637">
        <v>0</v>
      </c>
      <c r="D8" s="185">
        <v>0</v>
      </c>
      <c r="E8" s="638">
        <f t="shared" si="0"/>
        <v>0</v>
      </c>
    </row>
    <row r="9" spans="1:5" ht="12.75" customHeight="1" thickBot="1">
      <c r="A9" s="186" t="s">
        <v>379</v>
      </c>
      <c r="B9" s="187" t="s">
        <v>412</v>
      </c>
      <c r="C9" s="639"/>
      <c r="D9" s="188">
        <v>0</v>
      </c>
      <c r="E9" s="639">
        <f t="shared" si="0"/>
        <v>0</v>
      </c>
    </row>
    <row r="10" spans="1:5" ht="12.75" customHeight="1">
      <c r="A10" s="178" t="s">
        <v>381</v>
      </c>
      <c r="B10" s="179" t="s">
        <v>413</v>
      </c>
      <c r="C10" s="180">
        <v>60619092</v>
      </c>
      <c r="D10" s="180">
        <v>42412348</v>
      </c>
      <c r="E10" s="636">
        <f t="shared" si="0"/>
        <v>103031440</v>
      </c>
    </row>
    <row r="11" spans="1:5" ht="12.75" customHeight="1">
      <c r="A11" s="181" t="s">
        <v>383</v>
      </c>
      <c r="B11" s="172" t="s">
        <v>414</v>
      </c>
      <c r="C11" s="182">
        <v>58682794</v>
      </c>
      <c r="D11" s="182">
        <v>55000</v>
      </c>
      <c r="E11" s="176">
        <f t="shared" si="0"/>
        <v>58737794</v>
      </c>
    </row>
    <row r="12" spans="1:5" ht="12.75" customHeight="1">
      <c r="A12" s="183">
        <v>10</v>
      </c>
      <c r="B12" s="184" t="s">
        <v>682</v>
      </c>
      <c r="C12" s="185">
        <v>31485612</v>
      </c>
      <c r="D12" s="185"/>
      <c r="E12" s="654">
        <v>31485612</v>
      </c>
    </row>
    <row r="13" spans="1:5" ht="12.75" customHeight="1" thickBot="1">
      <c r="A13" s="183">
        <v>11</v>
      </c>
      <c r="B13" s="184" t="s">
        <v>683</v>
      </c>
      <c r="C13" s="637">
        <v>12290301</v>
      </c>
      <c r="D13" s="637">
        <v>224677</v>
      </c>
      <c r="E13" s="638">
        <f t="shared" si="0"/>
        <v>12514978</v>
      </c>
    </row>
    <row r="14" spans="1:5" ht="12.75" customHeight="1" thickBot="1">
      <c r="A14" s="186">
        <v>12</v>
      </c>
      <c r="B14" s="187" t="s">
        <v>415</v>
      </c>
      <c r="C14" s="639">
        <f>C10+C11+C12+C13</f>
        <v>163077799</v>
      </c>
      <c r="D14" s="639">
        <f>D10+D11+D12+D13</f>
        <v>42692025</v>
      </c>
      <c r="E14" s="639">
        <f>E10+E11+E12+E13</f>
        <v>205769824</v>
      </c>
    </row>
    <row r="15" spans="1:5" ht="12.75" customHeight="1">
      <c r="A15" s="178">
        <v>13</v>
      </c>
      <c r="B15" s="179" t="s">
        <v>416</v>
      </c>
      <c r="C15" s="180">
        <v>6111193</v>
      </c>
      <c r="D15" s="180">
        <v>9221212</v>
      </c>
      <c r="E15" s="636">
        <f t="shared" si="0"/>
        <v>15332405</v>
      </c>
    </row>
    <row r="16" spans="1:5" ht="12.75" customHeight="1">
      <c r="A16" s="181">
        <v>14</v>
      </c>
      <c r="B16" s="172" t="s">
        <v>417</v>
      </c>
      <c r="C16" s="182">
        <v>25123122</v>
      </c>
      <c r="D16" s="182">
        <v>2840792</v>
      </c>
      <c r="E16" s="176">
        <f t="shared" si="0"/>
        <v>27963914</v>
      </c>
    </row>
    <row r="17" spans="1:5" ht="12.75" customHeight="1">
      <c r="A17" s="181">
        <v>15</v>
      </c>
      <c r="B17" s="172" t="s">
        <v>418</v>
      </c>
      <c r="C17" s="182">
        <v>0</v>
      </c>
      <c r="D17" s="182">
        <v>0</v>
      </c>
      <c r="E17" s="176">
        <f t="shared" si="0"/>
        <v>0</v>
      </c>
    </row>
    <row r="18" spans="1:5" ht="12.75" customHeight="1" thickBot="1">
      <c r="A18" s="183">
        <v>16</v>
      </c>
      <c r="B18" s="184" t="s">
        <v>419</v>
      </c>
      <c r="C18" s="637">
        <v>103869</v>
      </c>
      <c r="D18" s="637">
        <v>0</v>
      </c>
      <c r="E18" s="638">
        <f t="shared" si="0"/>
        <v>103869</v>
      </c>
    </row>
    <row r="19" spans="1:5" ht="12.75" customHeight="1" thickBot="1">
      <c r="A19" s="186">
        <v>17</v>
      </c>
      <c r="B19" s="187" t="s">
        <v>420</v>
      </c>
      <c r="C19" s="639">
        <f>C15+C16+C17+C18</f>
        <v>31338184</v>
      </c>
      <c r="D19" s="639">
        <f>D15+D16+D17+D18</f>
        <v>12062004</v>
      </c>
      <c r="E19" s="639">
        <f t="shared" si="0"/>
        <v>43400188</v>
      </c>
    </row>
    <row r="20" spans="1:5" ht="12.75" customHeight="1">
      <c r="A20" s="178">
        <v>18</v>
      </c>
      <c r="B20" s="179" t="s">
        <v>421</v>
      </c>
      <c r="C20" s="180">
        <v>15826886</v>
      </c>
      <c r="D20" s="180">
        <v>25091170</v>
      </c>
      <c r="E20" s="636">
        <f t="shared" si="0"/>
        <v>40918056</v>
      </c>
    </row>
    <row r="21" spans="1:5" ht="12.75" customHeight="1">
      <c r="A21" s="181">
        <v>19</v>
      </c>
      <c r="B21" s="172" t="s">
        <v>422</v>
      </c>
      <c r="C21" s="182">
        <v>8907065</v>
      </c>
      <c r="D21" s="182">
        <v>3486020</v>
      </c>
      <c r="E21" s="176">
        <f t="shared" si="0"/>
        <v>12393085</v>
      </c>
    </row>
    <row r="22" spans="1:5" ht="12.75" customHeight="1" thickBot="1">
      <c r="A22" s="183">
        <v>20</v>
      </c>
      <c r="B22" s="184" t="s">
        <v>423</v>
      </c>
      <c r="C22" s="637">
        <v>4618952</v>
      </c>
      <c r="D22" s="637">
        <v>6397412</v>
      </c>
      <c r="E22" s="638">
        <f t="shared" si="0"/>
        <v>11016364</v>
      </c>
    </row>
    <row r="23" spans="1:5" ht="12.75" customHeight="1" thickBot="1">
      <c r="A23" s="186">
        <v>21</v>
      </c>
      <c r="B23" s="187" t="s">
        <v>424</v>
      </c>
      <c r="C23" s="636">
        <f>C20+C21+C22</f>
        <v>29352903</v>
      </c>
      <c r="D23" s="636">
        <f>D20+D21+D22</f>
        <v>34974602</v>
      </c>
      <c r="E23" s="639">
        <f t="shared" si="0"/>
        <v>64327505</v>
      </c>
    </row>
    <row r="24" spans="1:5" ht="12.75" customHeight="1" thickBot="1">
      <c r="A24" s="186">
        <v>22</v>
      </c>
      <c r="B24" s="187" t="s">
        <v>425</v>
      </c>
      <c r="C24" s="188">
        <v>51225471</v>
      </c>
      <c r="D24" s="188">
        <v>208273</v>
      </c>
      <c r="E24" s="639">
        <f t="shared" si="0"/>
        <v>51433744</v>
      </c>
    </row>
    <row r="25" spans="1:5" ht="12.75" customHeight="1" thickBot="1">
      <c r="A25" s="186">
        <v>23</v>
      </c>
      <c r="B25" s="187" t="s">
        <v>426</v>
      </c>
      <c r="C25" s="188">
        <v>61456735</v>
      </c>
      <c r="D25" s="188">
        <v>424031</v>
      </c>
      <c r="E25" s="640">
        <f t="shared" si="0"/>
        <v>61880766</v>
      </c>
    </row>
    <row r="26" spans="1:5" ht="12.75" customHeight="1" thickBot="1">
      <c r="A26" s="186">
        <v>24</v>
      </c>
      <c r="B26" s="187" t="s">
        <v>427</v>
      </c>
      <c r="C26" s="188">
        <v>314051</v>
      </c>
      <c r="D26" s="188">
        <v>1033267</v>
      </c>
      <c r="E26" s="642">
        <f t="shared" si="0"/>
        <v>1347318</v>
      </c>
    </row>
    <row r="27" spans="1:5" ht="12.75" customHeight="1">
      <c r="A27" s="178">
        <v>25</v>
      </c>
      <c r="B27" s="179" t="s">
        <v>428</v>
      </c>
      <c r="C27" s="180">
        <v>0</v>
      </c>
      <c r="D27" s="180">
        <v>0</v>
      </c>
      <c r="E27" s="641">
        <f t="shared" si="0"/>
        <v>0</v>
      </c>
    </row>
    <row r="28" spans="1:5" ht="12.75" customHeight="1">
      <c r="A28" s="181">
        <v>26</v>
      </c>
      <c r="B28" s="172" t="s">
        <v>429</v>
      </c>
      <c r="C28" s="182">
        <v>315</v>
      </c>
      <c r="D28" s="182">
        <v>6</v>
      </c>
      <c r="E28" s="176">
        <f t="shared" si="0"/>
        <v>321</v>
      </c>
    </row>
    <row r="29" spans="1:5" ht="12.75" customHeight="1">
      <c r="A29" s="181">
        <v>27</v>
      </c>
      <c r="B29" s="172" t="s">
        <v>430</v>
      </c>
      <c r="C29" s="182">
        <v>0</v>
      </c>
      <c r="D29" s="182">
        <v>0</v>
      </c>
      <c r="E29" s="176">
        <f t="shared" si="0"/>
        <v>0</v>
      </c>
    </row>
    <row r="30" spans="1:5" ht="12.75" customHeight="1" thickBot="1">
      <c r="A30" s="183">
        <v>28</v>
      </c>
      <c r="B30" s="184" t="s">
        <v>431</v>
      </c>
      <c r="C30" s="637">
        <v>0</v>
      </c>
      <c r="D30" s="637">
        <v>0</v>
      </c>
      <c r="E30" s="638">
        <f t="shared" si="0"/>
        <v>0</v>
      </c>
    </row>
    <row r="31" spans="1:5" ht="12.75" customHeight="1" thickBot="1">
      <c r="A31" s="186">
        <v>29</v>
      </c>
      <c r="B31" s="187" t="s">
        <v>432</v>
      </c>
      <c r="C31" s="639">
        <f>C27+C28+C29</f>
        <v>315</v>
      </c>
      <c r="D31" s="639">
        <f>D27+D28+D29</f>
        <v>6</v>
      </c>
      <c r="E31" s="639">
        <f t="shared" si="0"/>
        <v>321</v>
      </c>
    </row>
    <row r="32" spans="1:5" ht="12.75" customHeight="1">
      <c r="A32" s="178">
        <v>30</v>
      </c>
      <c r="B32" s="179" t="s">
        <v>433</v>
      </c>
      <c r="C32" s="180">
        <v>7599</v>
      </c>
      <c r="D32" s="180">
        <v>2385</v>
      </c>
      <c r="E32" s="636">
        <f t="shared" si="0"/>
        <v>9984</v>
      </c>
    </row>
    <row r="33" spans="1:5" ht="12.75" customHeight="1">
      <c r="A33" s="181">
        <v>31</v>
      </c>
      <c r="B33" s="172" t="s">
        <v>434</v>
      </c>
      <c r="C33" s="182"/>
      <c r="D33" s="182">
        <v>0</v>
      </c>
      <c r="E33" s="176">
        <f t="shared" si="0"/>
        <v>0</v>
      </c>
    </row>
    <row r="34" spans="1:5" ht="12.75" customHeight="1">
      <c r="A34" s="181">
        <v>32</v>
      </c>
      <c r="B34" s="172" t="s">
        <v>435</v>
      </c>
      <c r="C34" s="182">
        <v>0</v>
      </c>
      <c r="D34" s="182">
        <v>0</v>
      </c>
      <c r="E34" s="176">
        <f t="shared" si="0"/>
        <v>0</v>
      </c>
    </row>
    <row r="35" spans="1:5" ht="12.75" customHeight="1" thickBot="1">
      <c r="A35" s="183">
        <v>33</v>
      </c>
      <c r="B35" s="184" t="s">
        <v>436</v>
      </c>
      <c r="C35" s="637">
        <v>0</v>
      </c>
      <c r="D35" s="637">
        <v>0</v>
      </c>
      <c r="E35" s="638">
        <f t="shared" si="0"/>
        <v>0</v>
      </c>
    </row>
    <row r="36" spans="1:5" ht="12.75" customHeight="1" thickBot="1">
      <c r="A36" s="186">
        <v>34</v>
      </c>
      <c r="B36" s="187" t="s">
        <v>437</v>
      </c>
      <c r="C36" s="636">
        <f>C32+C33+C34</f>
        <v>7599</v>
      </c>
      <c r="D36" s="636">
        <f>D32+D33+D34</f>
        <v>2385</v>
      </c>
      <c r="E36" s="639">
        <f t="shared" si="0"/>
        <v>9984</v>
      </c>
    </row>
    <row r="37" spans="1:5" ht="12.75" customHeight="1" thickBot="1">
      <c r="A37" s="186">
        <v>35</v>
      </c>
      <c r="B37" s="187" t="s">
        <v>438</v>
      </c>
      <c r="C37" s="188">
        <v>-7284</v>
      </c>
      <c r="D37" s="188">
        <v>-2379</v>
      </c>
      <c r="E37" s="640">
        <f t="shared" si="0"/>
        <v>-9663</v>
      </c>
    </row>
    <row r="38" spans="1:5" ht="12.75" customHeight="1" thickBot="1">
      <c r="A38" s="186">
        <v>36</v>
      </c>
      <c r="B38" s="187" t="s">
        <v>439</v>
      </c>
      <c r="C38" s="188">
        <v>0</v>
      </c>
      <c r="D38" s="188">
        <v>0</v>
      </c>
      <c r="E38" s="642">
        <f t="shared" si="0"/>
        <v>0</v>
      </c>
    </row>
    <row r="39" spans="1:5" ht="12.75" customHeight="1">
      <c r="A39" s="178">
        <v>37</v>
      </c>
      <c r="B39" s="179" t="s">
        <v>440</v>
      </c>
      <c r="C39" s="180">
        <v>0</v>
      </c>
      <c r="D39" s="180">
        <v>0</v>
      </c>
      <c r="E39" s="641">
        <f t="shared" si="0"/>
        <v>0</v>
      </c>
    </row>
    <row r="40" spans="1:5" ht="12.75" customHeight="1" thickBot="1">
      <c r="A40" s="183">
        <v>38</v>
      </c>
      <c r="B40" s="184" t="s">
        <v>441</v>
      </c>
      <c r="C40" s="637">
        <v>0</v>
      </c>
      <c r="D40" s="637">
        <v>0</v>
      </c>
      <c r="E40" s="638">
        <f t="shared" si="0"/>
        <v>0</v>
      </c>
    </row>
    <row r="41" spans="1:5" ht="12.75" customHeight="1" thickBot="1">
      <c r="A41" s="186">
        <v>39</v>
      </c>
      <c r="B41" s="187" t="s">
        <v>442</v>
      </c>
      <c r="C41" s="636">
        <f>C39+C40</f>
        <v>0</v>
      </c>
      <c r="D41" s="636">
        <f>D39+D40</f>
        <v>0</v>
      </c>
      <c r="E41" s="643">
        <f t="shared" si="0"/>
        <v>0</v>
      </c>
    </row>
    <row r="42" spans="1:5" ht="12.75" customHeight="1" thickBot="1">
      <c r="A42" s="186">
        <v>40</v>
      </c>
      <c r="B42" s="187" t="s">
        <v>443</v>
      </c>
      <c r="C42" s="188">
        <v>0</v>
      </c>
      <c r="D42" s="188">
        <v>0</v>
      </c>
      <c r="E42" s="639">
        <f t="shared" si="0"/>
        <v>0</v>
      </c>
    </row>
    <row r="43" spans="1:5" ht="12.75" customHeight="1" thickBot="1">
      <c r="A43" s="186">
        <v>41</v>
      </c>
      <c r="B43" s="187" t="s">
        <v>444</v>
      </c>
      <c r="C43" s="188">
        <v>0</v>
      </c>
      <c r="D43" s="188">
        <v>0</v>
      </c>
      <c r="E43" s="639">
        <f t="shared" si="0"/>
        <v>0</v>
      </c>
    </row>
    <row r="44" spans="1:5" ht="12.75" customHeight="1" thickBot="1">
      <c r="A44" s="186">
        <v>42</v>
      </c>
      <c r="B44" s="187" t="s">
        <v>445</v>
      </c>
      <c r="C44" s="188">
        <v>306767</v>
      </c>
      <c r="D44" s="188">
        <v>1030888</v>
      </c>
      <c r="E44" s="639">
        <f t="shared" si="0"/>
        <v>1337655</v>
      </c>
    </row>
  </sheetData>
  <sheetProtection/>
  <mergeCells count="5">
    <mergeCell ref="E1:E2"/>
    <mergeCell ref="A1:A2"/>
    <mergeCell ref="B1:B2"/>
    <mergeCell ref="C1:C2"/>
    <mergeCell ref="D1:D2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scale="81" r:id="rId1"/>
  <headerFooter>
    <oddHeader>&amp;C&amp;"Times New Roman CE,Félkövér"&amp;12Mórágy Községi Önkormányzat
Eredménykimutatás&amp;R&amp;"Times New Roman CE,Félkövér dőlt"&amp;9 5. 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"/>
  <sheetViews>
    <sheetView view="pageLayout" workbookViewId="0" topLeftCell="A1">
      <selection activeCell="D11" sqref="D11"/>
    </sheetView>
  </sheetViews>
  <sheetFormatPr defaultColWidth="9.00390625" defaultRowHeight="12.75"/>
  <cols>
    <col min="1" max="1" width="7.625" style="189" customWidth="1"/>
    <col min="2" max="2" width="60.875" style="189" customWidth="1"/>
    <col min="3" max="3" width="25.625" style="189" customWidth="1"/>
    <col min="4" max="4" width="23.50390625" style="0" customWidth="1"/>
    <col min="5" max="5" width="23.375" style="0" customWidth="1"/>
  </cols>
  <sheetData>
    <row r="1" ht="15">
      <c r="C1" s="190"/>
    </row>
    <row r="2" spans="1:3" ht="14.25">
      <c r="A2" s="191"/>
      <c r="B2" s="191"/>
      <c r="C2" s="191"/>
    </row>
    <row r="3" spans="1:3" ht="14.25">
      <c r="A3" s="728" t="s">
        <v>446</v>
      </c>
      <c r="B3" s="728"/>
      <c r="C3" s="728"/>
    </row>
    <row r="4" ht="13.5" thickBot="1">
      <c r="C4" s="192"/>
    </row>
    <row r="5" spans="1:5" ht="26.25" thickBot="1">
      <c r="A5" s="193" t="s">
        <v>447</v>
      </c>
      <c r="B5" s="194" t="s">
        <v>35</v>
      </c>
      <c r="C5" s="195" t="s">
        <v>685</v>
      </c>
      <c r="D5" s="195" t="s">
        <v>686</v>
      </c>
      <c r="E5" s="195" t="s">
        <v>687</v>
      </c>
    </row>
    <row r="6" spans="1:5" ht="25.5">
      <c r="A6" s="196" t="s">
        <v>1</v>
      </c>
      <c r="B6" s="649" t="s">
        <v>695</v>
      </c>
      <c r="C6" s="197">
        <f>SUM(C7+C8)</f>
        <v>17151434</v>
      </c>
      <c r="D6" s="197">
        <v>718681</v>
      </c>
      <c r="E6" s="197">
        <f>SUM(E7+E8)</f>
        <v>17870115</v>
      </c>
    </row>
    <row r="7" spans="1:5" ht="12.75">
      <c r="A7" s="198" t="s">
        <v>2</v>
      </c>
      <c r="B7" s="199" t="s">
        <v>448</v>
      </c>
      <c r="C7" s="200">
        <v>16800064</v>
      </c>
      <c r="D7" s="200">
        <v>417526</v>
      </c>
      <c r="E7" s="197">
        <f aca="true" t="shared" si="0" ref="E7:E13">SUM(C7+D7)</f>
        <v>17217590</v>
      </c>
    </row>
    <row r="8" spans="1:5" ht="12.75">
      <c r="A8" s="198" t="s">
        <v>3</v>
      </c>
      <c r="B8" s="199" t="s">
        <v>449</v>
      </c>
      <c r="C8" s="200">
        <v>351370</v>
      </c>
      <c r="D8" s="200">
        <v>301155</v>
      </c>
      <c r="E8" s="197">
        <f t="shared" si="0"/>
        <v>652525</v>
      </c>
    </row>
    <row r="9" spans="1:5" ht="12.75">
      <c r="A9" s="198" t="s">
        <v>4</v>
      </c>
      <c r="B9" s="201" t="s">
        <v>450</v>
      </c>
      <c r="C9" s="200">
        <v>189409705</v>
      </c>
      <c r="D9" s="200">
        <v>51102717</v>
      </c>
      <c r="E9" s="197">
        <f t="shared" si="0"/>
        <v>240512422</v>
      </c>
    </row>
    <row r="10" spans="1:5" ht="13.5" thickBot="1">
      <c r="A10" s="202" t="s">
        <v>5</v>
      </c>
      <c r="B10" s="203" t="s">
        <v>451</v>
      </c>
      <c r="C10" s="204">
        <v>177328351</v>
      </c>
      <c r="D10" s="204">
        <v>50092259</v>
      </c>
      <c r="E10" s="197">
        <f t="shared" si="0"/>
        <v>227420610</v>
      </c>
    </row>
    <row r="11" spans="1:5" ht="25.5">
      <c r="A11" s="205" t="s">
        <v>6</v>
      </c>
      <c r="B11" s="655" t="s">
        <v>696</v>
      </c>
      <c r="C11" s="206">
        <v>16887368</v>
      </c>
      <c r="D11" s="206">
        <v>997936</v>
      </c>
      <c r="E11" s="197">
        <f t="shared" si="0"/>
        <v>17885304</v>
      </c>
    </row>
    <row r="12" spans="1:5" ht="12.75">
      <c r="A12" s="198" t="s">
        <v>7</v>
      </c>
      <c r="B12" s="199" t="s">
        <v>448</v>
      </c>
      <c r="C12" s="200">
        <v>16448518</v>
      </c>
      <c r="D12" s="200">
        <v>311076</v>
      </c>
      <c r="E12" s="197">
        <f t="shared" si="0"/>
        <v>16759594</v>
      </c>
    </row>
    <row r="13" spans="1:5" ht="13.5" thickBot="1">
      <c r="A13" s="207" t="s">
        <v>8</v>
      </c>
      <c r="B13" s="208" t="s">
        <v>449</v>
      </c>
      <c r="C13" s="209">
        <v>438850</v>
      </c>
      <c r="D13" s="209">
        <v>686860</v>
      </c>
      <c r="E13" s="197">
        <f t="shared" si="0"/>
        <v>1125710</v>
      </c>
    </row>
  </sheetData>
  <sheetProtection/>
  <mergeCells count="1">
    <mergeCell ref="A3:C3"/>
  </mergeCells>
  <conditionalFormatting sqref="C11:D11">
    <cfRule type="cellIs" priority="1" dxfId="2" operator="notEqual" stopIfTrue="1">
      <formula>SUM(C12:C13)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&amp;C&amp;"Times New Roman CE,Félkövér"&amp;12Mórágy Községi Önkormányzat
&amp;R&amp;"Times New Roman CE,Félkövér dőlt"&amp;9 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71"/>
  <sheetViews>
    <sheetView view="pageLayout" workbookViewId="0" topLeftCell="A1">
      <selection activeCell="D50" sqref="D50"/>
    </sheetView>
  </sheetViews>
  <sheetFormatPr defaultColWidth="9.00390625" defaultRowHeight="12.75"/>
  <cols>
    <col min="1" max="1" width="67.125" style="210" customWidth="1"/>
    <col min="2" max="2" width="6.125" style="211" customWidth="1"/>
    <col min="3" max="3" width="15.125" style="210" customWidth="1"/>
    <col min="4" max="4" width="16.125" style="210" customWidth="1"/>
  </cols>
  <sheetData>
    <row r="1" spans="1:4" ht="15.75">
      <c r="A1" s="730" t="s">
        <v>670</v>
      </c>
      <c r="B1" s="731"/>
      <c r="C1" s="731"/>
      <c r="D1" s="731"/>
    </row>
    <row r="2" spans="3:4" ht="16.5" thickBot="1">
      <c r="C2" s="732" t="s">
        <v>684</v>
      </c>
      <c r="D2" s="732"/>
    </row>
    <row r="3" spans="1:4" ht="12.75">
      <c r="A3" s="733" t="s">
        <v>452</v>
      </c>
      <c r="B3" s="736" t="s">
        <v>365</v>
      </c>
      <c r="C3" s="739" t="s">
        <v>453</v>
      </c>
      <c r="D3" s="739" t="s">
        <v>454</v>
      </c>
    </row>
    <row r="4" spans="1:4" ht="12.75">
      <c r="A4" s="734"/>
      <c r="B4" s="737"/>
      <c r="C4" s="740"/>
      <c r="D4" s="740"/>
    </row>
    <row r="5" spans="1:4" ht="12.75">
      <c r="A5" s="735"/>
      <c r="B5" s="738"/>
      <c r="C5" s="741" t="s">
        <v>455</v>
      </c>
      <c r="D5" s="741"/>
    </row>
    <row r="6" spans="1:4" ht="13.5" thickBot="1">
      <c r="A6" s="212" t="s">
        <v>456</v>
      </c>
      <c r="B6" s="213" t="s">
        <v>457</v>
      </c>
      <c r="C6" s="213" t="s">
        <v>458</v>
      </c>
      <c r="D6" s="213" t="s">
        <v>459</v>
      </c>
    </row>
    <row r="7" spans="1:4" ht="12.75">
      <c r="A7" s="214" t="s">
        <v>460</v>
      </c>
      <c r="B7" s="215" t="s">
        <v>461</v>
      </c>
      <c r="C7" s="216">
        <v>57190</v>
      </c>
      <c r="D7" s="216">
        <v>1263320</v>
      </c>
    </row>
    <row r="8" spans="1:4" ht="12.75">
      <c r="A8" s="217" t="s">
        <v>462</v>
      </c>
      <c r="B8" s="218" t="s">
        <v>463</v>
      </c>
      <c r="C8" s="219">
        <v>1220297490</v>
      </c>
      <c r="D8" s="219">
        <v>1205241724</v>
      </c>
    </row>
    <row r="9" spans="1:4" ht="12.75">
      <c r="A9" s="217" t="s">
        <v>464</v>
      </c>
      <c r="B9" s="218" t="s">
        <v>465</v>
      </c>
      <c r="C9" s="219">
        <v>1208100651</v>
      </c>
      <c r="D9" s="219">
        <v>1198762170</v>
      </c>
    </row>
    <row r="10" spans="1:4" ht="12.75">
      <c r="A10" s="220" t="s">
        <v>466</v>
      </c>
      <c r="B10" s="218" t="s">
        <v>467</v>
      </c>
      <c r="C10" s="221"/>
      <c r="D10" s="221"/>
    </row>
    <row r="11" spans="1:4" ht="33.75">
      <c r="A11" s="220" t="s">
        <v>468</v>
      </c>
      <c r="B11" s="218" t="s">
        <v>469</v>
      </c>
      <c r="C11" s="222"/>
      <c r="D11" s="222"/>
    </row>
    <row r="12" spans="1:4" ht="22.5">
      <c r="A12" s="220" t="s">
        <v>470</v>
      </c>
      <c r="B12" s="218" t="s">
        <v>471</v>
      </c>
      <c r="C12" s="222"/>
      <c r="D12" s="222"/>
    </row>
    <row r="13" spans="1:4" ht="12.75">
      <c r="A13" s="220" t="s">
        <v>472</v>
      </c>
      <c r="B13" s="218" t="s">
        <v>473</v>
      </c>
      <c r="C13" s="222"/>
      <c r="D13" s="222"/>
    </row>
    <row r="14" spans="1:4" ht="12.75">
      <c r="A14" s="217" t="s">
        <v>474</v>
      </c>
      <c r="B14" s="218" t="s">
        <v>475</v>
      </c>
      <c r="C14" s="223">
        <v>11286084</v>
      </c>
      <c r="D14" s="223">
        <v>5689975</v>
      </c>
    </row>
    <row r="15" spans="1:4" ht="12.75">
      <c r="A15" s="220" t="s">
        <v>476</v>
      </c>
      <c r="B15" s="218" t="s">
        <v>477</v>
      </c>
      <c r="C15" s="222">
        <v>0</v>
      </c>
      <c r="D15" s="222">
        <v>0</v>
      </c>
    </row>
    <row r="16" spans="1:4" ht="22.5">
      <c r="A16" s="220" t="s">
        <v>478</v>
      </c>
      <c r="B16" s="218" t="s">
        <v>10</v>
      </c>
      <c r="C16" s="222">
        <v>0</v>
      </c>
      <c r="D16" s="222">
        <v>0</v>
      </c>
    </row>
    <row r="17" spans="1:4" ht="12.75">
      <c r="A17" s="220" t="s">
        <v>479</v>
      </c>
      <c r="B17" s="218" t="s">
        <v>11</v>
      </c>
      <c r="C17" s="222"/>
      <c r="D17" s="222"/>
    </row>
    <row r="18" spans="1:4" ht="12.75">
      <c r="A18" s="220" t="s">
        <v>480</v>
      </c>
      <c r="B18" s="218" t="s">
        <v>12</v>
      </c>
      <c r="C18" s="222"/>
      <c r="D18" s="222"/>
    </row>
    <row r="19" spans="1:4" ht="12.75">
      <c r="A19" s="217" t="s">
        <v>481</v>
      </c>
      <c r="B19" s="218" t="s">
        <v>13</v>
      </c>
      <c r="C19" s="223"/>
      <c r="D19" s="223"/>
    </row>
    <row r="20" spans="1:4" ht="12.75">
      <c r="A20" s="220" t="s">
        <v>482</v>
      </c>
      <c r="B20" s="218" t="s">
        <v>14</v>
      </c>
      <c r="C20" s="222">
        <v>0</v>
      </c>
      <c r="D20" s="222">
        <v>0</v>
      </c>
    </row>
    <row r="21" spans="1:4" ht="12.75">
      <c r="A21" s="220" t="s">
        <v>483</v>
      </c>
      <c r="B21" s="218" t="s">
        <v>15</v>
      </c>
      <c r="C21" s="222">
        <v>0</v>
      </c>
      <c r="D21" s="222">
        <v>0</v>
      </c>
    </row>
    <row r="22" spans="1:4" ht="12.75">
      <c r="A22" s="220" t="s">
        <v>484</v>
      </c>
      <c r="B22" s="218" t="s">
        <v>16</v>
      </c>
      <c r="C22" s="222">
        <v>0</v>
      </c>
      <c r="D22" s="222">
        <v>0</v>
      </c>
    </row>
    <row r="23" spans="1:4" ht="12.75">
      <c r="A23" s="220" t="s">
        <v>485</v>
      </c>
      <c r="B23" s="218" t="s">
        <v>17</v>
      </c>
      <c r="C23" s="222">
        <v>0</v>
      </c>
      <c r="D23" s="222">
        <v>0</v>
      </c>
    </row>
    <row r="24" spans="1:4" ht="12.75">
      <c r="A24" s="217" t="s">
        <v>486</v>
      </c>
      <c r="B24" s="218" t="s">
        <v>18</v>
      </c>
      <c r="C24" s="223">
        <v>910755</v>
      </c>
      <c r="D24" s="223">
        <v>789579</v>
      </c>
    </row>
    <row r="25" spans="1:4" ht="12.75">
      <c r="A25" s="220" t="s">
        <v>487</v>
      </c>
      <c r="B25" s="218" t="s">
        <v>19</v>
      </c>
      <c r="C25" s="222">
        <v>0</v>
      </c>
      <c r="D25" s="222">
        <v>0</v>
      </c>
    </row>
    <row r="26" spans="1:4" ht="12.75">
      <c r="A26" s="220" t="s">
        <v>488</v>
      </c>
      <c r="B26" s="218" t="s">
        <v>20</v>
      </c>
      <c r="C26" s="222">
        <v>0</v>
      </c>
      <c r="D26" s="222">
        <v>0</v>
      </c>
    </row>
    <row r="27" spans="1:4" ht="12.75">
      <c r="A27" s="220" t="s">
        <v>489</v>
      </c>
      <c r="B27" s="218" t="s">
        <v>21</v>
      </c>
      <c r="C27" s="222"/>
      <c r="D27" s="222"/>
    </row>
    <row r="28" spans="1:4" ht="12.75">
      <c r="A28" s="220" t="s">
        <v>490</v>
      </c>
      <c r="B28" s="218" t="s">
        <v>22</v>
      </c>
      <c r="C28" s="222">
        <v>0</v>
      </c>
      <c r="D28" s="222">
        <v>0</v>
      </c>
    </row>
    <row r="29" spans="1:4" ht="12.75">
      <c r="A29" s="217" t="s">
        <v>491</v>
      </c>
      <c r="B29" s="218" t="s">
        <v>23</v>
      </c>
      <c r="C29" s="223">
        <v>0</v>
      </c>
      <c r="D29" s="223">
        <v>0</v>
      </c>
    </row>
    <row r="30" spans="1:4" ht="12.75">
      <c r="A30" s="220" t="s">
        <v>492</v>
      </c>
      <c r="B30" s="218" t="s">
        <v>24</v>
      </c>
      <c r="C30" s="222">
        <v>0</v>
      </c>
      <c r="D30" s="222">
        <v>0</v>
      </c>
    </row>
    <row r="31" spans="1:4" ht="22.5">
      <c r="A31" s="220" t="s">
        <v>493</v>
      </c>
      <c r="B31" s="218" t="s">
        <v>25</v>
      </c>
      <c r="C31" s="222">
        <v>0</v>
      </c>
      <c r="D31" s="222">
        <v>0</v>
      </c>
    </row>
    <row r="32" spans="1:4" ht="12.75">
      <c r="A32" s="220" t="s">
        <v>494</v>
      </c>
      <c r="B32" s="218" t="s">
        <v>26</v>
      </c>
      <c r="C32" s="222">
        <v>0</v>
      </c>
      <c r="D32" s="222">
        <v>0</v>
      </c>
    </row>
    <row r="33" spans="1:4" ht="12.75">
      <c r="A33" s="220" t="s">
        <v>495</v>
      </c>
      <c r="B33" s="218" t="s">
        <v>27</v>
      </c>
      <c r="C33" s="222">
        <v>0</v>
      </c>
      <c r="D33" s="222">
        <v>0</v>
      </c>
    </row>
    <row r="34" spans="1:4" ht="12.75">
      <c r="A34" s="217" t="s">
        <v>496</v>
      </c>
      <c r="B34" s="218" t="s">
        <v>354</v>
      </c>
      <c r="C34" s="223"/>
      <c r="D34" s="223"/>
    </row>
    <row r="35" spans="1:4" ht="12.75">
      <c r="A35" s="217" t="s">
        <v>497</v>
      </c>
      <c r="B35" s="218" t="s">
        <v>498</v>
      </c>
      <c r="C35" s="223"/>
      <c r="D35" s="223"/>
    </row>
    <row r="36" spans="1:4" ht="12.75">
      <c r="A36" s="220" t="s">
        <v>499</v>
      </c>
      <c r="B36" s="218" t="s">
        <v>500</v>
      </c>
      <c r="C36" s="222">
        <v>0</v>
      </c>
      <c r="D36" s="222">
        <v>0</v>
      </c>
    </row>
    <row r="37" spans="1:4" ht="12.75">
      <c r="A37" s="220" t="s">
        <v>501</v>
      </c>
      <c r="B37" s="218" t="s">
        <v>502</v>
      </c>
      <c r="C37" s="222">
        <v>0</v>
      </c>
      <c r="D37" s="222">
        <v>0</v>
      </c>
    </row>
    <row r="38" spans="1:4" ht="12.75">
      <c r="A38" s="220" t="s">
        <v>503</v>
      </c>
      <c r="B38" s="218" t="s">
        <v>504</v>
      </c>
      <c r="C38" s="222"/>
      <c r="D38" s="222"/>
    </row>
    <row r="39" spans="1:4" ht="12.75">
      <c r="A39" s="220" t="s">
        <v>505</v>
      </c>
      <c r="B39" s="218" t="s">
        <v>506</v>
      </c>
      <c r="C39" s="222"/>
      <c r="D39" s="222"/>
    </row>
    <row r="40" spans="1:4" ht="12.75">
      <c r="A40" s="217" t="s">
        <v>507</v>
      </c>
      <c r="B40" s="218" t="s">
        <v>508</v>
      </c>
      <c r="C40" s="223">
        <v>0</v>
      </c>
      <c r="D40" s="223">
        <v>0</v>
      </c>
    </row>
    <row r="41" spans="1:4" ht="12.75">
      <c r="A41" s="220" t="s">
        <v>509</v>
      </c>
      <c r="B41" s="218" t="s">
        <v>510</v>
      </c>
      <c r="C41" s="222">
        <v>0</v>
      </c>
      <c r="D41" s="222">
        <v>0</v>
      </c>
    </row>
    <row r="42" spans="1:4" ht="22.5">
      <c r="A42" s="220" t="s">
        <v>511</v>
      </c>
      <c r="B42" s="218" t="s">
        <v>512</v>
      </c>
      <c r="C42" s="222">
        <v>0</v>
      </c>
      <c r="D42" s="222">
        <v>0</v>
      </c>
    </row>
    <row r="43" spans="1:4" ht="12.75">
      <c r="A43" s="220" t="s">
        <v>513</v>
      </c>
      <c r="B43" s="218" t="s">
        <v>514</v>
      </c>
      <c r="C43" s="222">
        <v>0</v>
      </c>
      <c r="D43" s="222">
        <v>0</v>
      </c>
    </row>
    <row r="44" spans="1:4" ht="12.75">
      <c r="A44" s="220" t="s">
        <v>515</v>
      </c>
      <c r="B44" s="218" t="s">
        <v>516</v>
      </c>
      <c r="C44" s="222">
        <v>0</v>
      </c>
      <c r="D44" s="222">
        <v>0</v>
      </c>
    </row>
    <row r="45" spans="1:4" ht="12.75">
      <c r="A45" s="217" t="s">
        <v>517</v>
      </c>
      <c r="B45" s="218" t="s">
        <v>518</v>
      </c>
      <c r="C45" s="223">
        <v>0</v>
      </c>
      <c r="D45" s="223">
        <v>0</v>
      </c>
    </row>
    <row r="46" spans="1:4" ht="12.75">
      <c r="A46" s="220" t="s">
        <v>519</v>
      </c>
      <c r="B46" s="218" t="s">
        <v>520</v>
      </c>
      <c r="C46" s="222">
        <v>0</v>
      </c>
      <c r="D46" s="222">
        <v>0</v>
      </c>
    </row>
    <row r="47" spans="1:4" ht="22.5">
      <c r="A47" s="220" t="s">
        <v>521</v>
      </c>
      <c r="B47" s="218" t="s">
        <v>522</v>
      </c>
      <c r="C47" s="222">
        <v>0</v>
      </c>
      <c r="D47" s="222">
        <v>0</v>
      </c>
    </row>
    <row r="48" spans="1:4" ht="12.75">
      <c r="A48" s="220" t="s">
        <v>523</v>
      </c>
      <c r="B48" s="218" t="s">
        <v>524</v>
      </c>
      <c r="C48" s="222">
        <v>0</v>
      </c>
      <c r="D48" s="222">
        <v>0</v>
      </c>
    </row>
    <row r="49" spans="1:4" ht="12.75">
      <c r="A49" s="220" t="s">
        <v>525</v>
      </c>
      <c r="B49" s="218" t="s">
        <v>526</v>
      </c>
      <c r="C49" s="222">
        <v>0</v>
      </c>
      <c r="D49" s="222">
        <v>0</v>
      </c>
    </row>
    <row r="50" spans="1:4" ht="12.75">
      <c r="A50" s="217" t="s">
        <v>527</v>
      </c>
      <c r="B50" s="218" t="s">
        <v>528</v>
      </c>
      <c r="C50" s="222"/>
      <c r="D50" s="222"/>
    </row>
    <row r="51" spans="1:4" ht="21">
      <c r="A51" s="217" t="s">
        <v>529</v>
      </c>
      <c r="B51" s="218" t="s">
        <v>530</v>
      </c>
      <c r="C51" s="644">
        <v>1220354680</v>
      </c>
      <c r="D51" s="644">
        <v>1206505044</v>
      </c>
    </row>
    <row r="52" spans="1:4" ht="12.75">
      <c r="A52" s="217" t="s">
        <v>531</v>
      </c>
      <c r="B52" s="218" t="s">
        <v>532</v>
      </c>
      <c r="C52" s="222">
        <v>297906</v>
      </c>
      <c r="D52" s="222">
        <v>381492</v>
      </c>
    </row>
    <row r="53" spans="1:4" ht="12.75">
      <c r="A53" s="217" t="s">
        <v>533</v>
      </c>
      <c r="B53" s="218" t="s">
        <v>534</v>
      </c>
      <c r="C53" s="222"/>
      <c r="D53" s="222"/>
    </row>
    <row r="54" spans="1:4" ht="12.75">
      <c r="A54" s="217" t="s">
        <v>535</v>
      </c>
      <c r="B54" s="218" t="s">
        <v>536</v>
      </c>
      <c r="C54" s="644">
        <v>297906</v>
      </c>
      <c r="D54" s="644">
        <v>381492</v>
      </c>
    </row>
    <row r="55" spans="1:4" ht="12.75">
      <c r="A55" s="217" t="s">
        <v>537</v>
      </c>
      <c r="B55" s="218" t="s">
        <v>538</v>
      </c>
      <c r="C55" s="222">
        <v>0</v>
      </c>
      <c r="D55" s="222">
        <v>0</v>
      </c>
    </row>
    <row r="56" spans="1:4" ht="12.75">
      <c r="A56" s="217" t="s">
        <v>539</v>
      </c>
      <c r="B56" s="218" t="s">
        <v>540</v>
      </c>
      <c r="C56" s="222">
        <v>652525</v>
      </c>
      <c r="D56" s="222">
        <v>1125710</v>
      </c>
    </row>
    <row r="57" spans="1:4" ht="12.75">
      <c r="A57" s="217" t="s">
        <v>541</v>
      </c>
      <c r="B57" s="218" t="s">
        <v>542</v>
      </c>
      <c r="C57" s="222">
        <v>17217590</v>
      </c>
      <c r="D57" s="222">
        <v>16759594</v>
      </c>
    </row>
    <row r="58" spans="1:4" ht="12.75">
      <c r="A58" s="217" t="s">
        <v>543</v>
      </c>
      <c r="B58" s="218" t="s">
        <v>544</v>
      </c>
      <c r="C58" s="222"/>
      <c r="D58" s="222"/>
    </row>
    <row r="59" spans="1:4" ht="12.75">
      <c r="A59" s="217" t="s">
        <v>545</v>
      </c>
      <c r="B59" s="218" t="s">
        <v>546</v>
      </c>
      <c r="C59" s="644">
        <v>17870115</v>
      </c>
      <c r="D59" s="644">
        <v>17885304</v>
      </c>
    </row>
    <row r="60" spans="1:4" ht="12.75">
      <c r="A60" s="217" t="s">
        <v>547</v>
      </c>
      <c r="B60" s="218" t="s">
        <v>548</v>
      </c>
      <c r="C60" s="222">
        <v>6636875</v>
      </c>
      <c r="D60" s="222">
        <v>6749994</v>
      </c>
    </row>
    <row r="61" spans="1:4" ht="12.75">
      <c r="A61" s="217" t="s">
        <v>549</v>
      </c>
      <c r="B61" s="218" t="s">
        <v>550</v>
      </c>
      <c r="C61" s="222">
        <v>0</v>
      </c>
      <c r="D61" s="222">
        <v>0</v>
      </c>
    </row>
    <row r="62" spans="1:4" ht="12.75">
      <c r="A62" s="217" t="s">
        <v>551</v>
      </c>
      <c r="B62" s="218" t="s">
        <v>552</v>
      </c>
      <c r="C62" s="222">
        <v>10000</v>
      </c>
      <c r="D62" s="645">
        <v>10000</v>
      </c>
    </row>
    <row r="63" spans="1:4" ht="12.75">
      <c r="A63" s="217" t="s">
        <v>553</v>
      </c>
      <c r="B63" s="218" t="s">
        <v>554</v>
      </c>
      <c r="C63" s="644">
        <v>6646875</v>
      </c>
      <c r="D63" s="644">
        <v>6759994</v>
      </c>
    </row>
    <row r="64" spans="1:4" ht="12.75">
      <c r="A64" s="217" t="s">
        <v>555</v>
      </c>
      <c r="B64" s="218" t="s">
        <v>556</v>
      </c>
      <c r="C64" s="644">
        <v>12700</v>
      </c>
      <c r="D64" s="644">
        <v>15197991</v>
      </c>
    </row>
    <row r="65" spans="1:4" ht="12.75">
      <c r="A65" s="217" t="s">
        <v>557</v>
      </c>
      <c r="B65" s="218" t="s">
        <v>558</v>
      </c>
      <c r="C65" s="222">
        <v>0</v>
      </c>
      <c r="D65" s="222">
        <v>0</v>
      </c>
    </row>
    <row r="66" spans="1:4" ht="13.5" thickBot="1">
      <c r="A66" s="224" t="s">
        <v>559</v>
      </c>
      <c r="B66" s="225" t="s">
        <v>560</v>
      </c>
      <c r="C66" s="226">
        <v>1245182276</v>
      </c>
      <c r="D66" s="226">
        <v>1246729825</v>
      </c>
    </row>
    <row r="67" spans="1:4" ht="15.75">
      <c r="A67" s="227"/>
      <c r="C67" s="228"/>
      <c r="D67" s="228"/>
    </row>
    <row r="68" spans="1:4" ht="15.75">
      <c r="A68" s="227"/>
      <c r="C68" s="228"/>
      <c r="D68" s="228"/>
    </row>
    <row r="69" spans="1:4" ht="15.75">
      <c r="A69" s="229"/>
      <c r="C69" s="228"/>
      <c r="D69" s="228"/>
    </row>
    <row r="70" spans="1:4" ht="15.75">
      <c r="A70" s="729"/>
      <c r="B70" s="729"/>
      <c r="C70" s="729"/>
      <c r="D70" s="729"/>
    </row>
    <row r="71" spans="1:4" ht="15.75">
      <c r="A71" s="729"/>
      <c r="B71" s="729"/>
      <c r="C71" s="729"/>
      <c r="D71" s="729"/>
    </row>
  </sheetData>
  <sheetProtection/>
  <mergeCells count="9">
    <mergeCell ref="A70:D70"/>
    <mergeCell ref="A71:D71"/>
    <mergeCell ref="A1:D1"/>
    <mergeCell ref="C2:D2"/>
    <mergeCell ref="A3:A5"/>
    <mergeCell ref="B3:B5"/>
    <mergeCell ref="C3:C4"/>
    <mergeCell ref="D3:D4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&amp;C&amp;"Times New Roman CE,Félkövér"&amp;12Mórágy Községi Önkormányzat&amp;R&amp;"Times New Roman CE,Félkövér dőlt"&amp;9 7. számú melléklet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view="pageLayout" zoomScaleNormal="120" zoomScaleSheetLayoutView="130" workbookViewId="0" topLeftCell="A124">
      <selection activeCell="E140" sqref="E140"/>
    </sheetView>
  </sheetViews>
  <sheetFormatPr defaultColWidth="9.00390625" defaultRowHeight="12.75"/>
  <cols>
    <col min="1" max="1" width="9.50390625" style="544" customWidth="1"/>
    <col min="2" max="2" width="85.125" style="544" customWidth="1"/>
    <col min="3" max="3" width="20.625" style="45" customWidth="1"/>
    <col min="4" max="4" width="20.50390625" style="45" customWidth="1"/>
    <col min="5" max="5" width="19.375" style="45" customWidth="1"/>
    <col min="6" max="6" width="12.625" style="5" customWidth="1"/>
    <col min="7" max="7" width="9.00390625" style="5" customWidth="1"/>
    <col min="8" max="16384" width="9.375" style="5" customWidth="1"/>
  </cols>
  <sheetData>
    <row r="1" spans="1:6" ht="15.75" customHeight="1">
      <c r="A1" s="662" t="s">
        <v>127</v>
      </c>
      <c r="B1" s="662"/>
      <c r="C1" s="662"/>
      <c r="D1" s="662"/>
      <c r="E1" s="662"/>
      <c r="F1" s="662"/>
    </row>
    <row r="2" spans="1:6" ht="15.75" customHeight="1" thickBot="1">
      <c r="A2" s="657" t="s">
        <v>361</v>
      </c>
      <c r="B2" s="657"/>
      <c r="C2" s="661" t="s">
        <v>674</v>
      </c>
      <c r="D2" s="661"/>
      <c r="E2" s="661"/>
      <c r="F2" s="661"/>
    </row>
    <row r="3" spans="1:6" ht="24" customHeight="1">
      <c r="A3" s="668" t="s">
        <v>37</v>
      </c>
      <c r="B3" s="664" t="s">
        <v>0</v>
      </c>
      <c r="C3" s="658" t="s">
        <v>691</v>
      </c>
      <c r="D3" s="659"/>
      <c r="E3" s="660"/>
      <c r="F3" s="666" t="s">
        <v>125</v>
      </c>
    </row>
    <row r="4" spans="1:6" ht="24" customHeight="1" thickBot="1">
      <c r="A4" s="669"/>
      <c r="B4" s="665"/>
      <c r="C4" s="156" t="s">
        <v>123</v>
      </c>
      <c r="D4" s="156" t="s">
        <v>124</v>
      </c>
      <c r="E4" s="157" t="s">
        <v>360</v>
      </c>
      <c r="F4" s="667"/>
    </row>
    <row r="5" spans="1:6" ht="16.5" customHeight="1" thickBot="1">
      <c r="A5" s="545">
        <v>1</v>
      </c>
      <c r="B5" s="420">
        <v>2</v>
      </c>
      <c r="C5" s="420">
        <v>3</v>
      </c>
      <c r="D5" s="421">
        <v>4</v>
      </c>
      <c r="E5" s="417">
        <v>5</v>
      </c>
      <c r="F5" s="422">
        <v>6</v>
      </c>
    </row>
    <row r="6" spans="1:6" s="6" customFormat="1" ht="18" customHeight="1" thickBot="1">
      <c r="A6" s="546" t="s">
        <v>1</v>
      </c>
      <c r="B6" s="517" t="s">
        <v>132</v>
      </c>
      <c r="C6" s="415">
        <f>+C7+C8+C9+C10+C11+C12</f>
        <v>56428969</v>
      </c>
      <c r="D6" s="423">
        <f>+D7+D8+D9+D10+D11+D12</f>
        <v>60619092</v>
      </c>
      <c r="E6" s="424">
        <f>+E7+E8+E9+E10+E11+E12</f>
        <v>60619092</v>
      </c>
      <c r="F6" s="425">
        <f aca="true" t="shared" si="0" ref="F6:F21">E6/D6*100</f>
        <v>100</v>
      </c>
    </row>
    <row r="7" spans="1:6" s="1" customFormat="1" ht="18" customHeight="1">
      <c r="A7" s="547" t="s">
        <v>48</v>
      </c>
      <c r="B7" s="518" t="s">
        <v>133</v>
      </c>
      <c r="C7" s="426">
        <v>18877414</v>
      </c>
      <c r="D7" s="426">
        <v>19877414</v>
      </c>
      <c r="E7" s="427">
        <v>19877414</v>
      </c>
      <c r="F7" s="506">
        <f t="shared" si="0"/>
        <v>100</v>
      </c>
    </row>
    <row r="8" spans="1:6" s="1" customFormat="1" ht="18" customHeight="1">
      <c r="A8" s="548" t="s">
        <v>49</v>
      </c>
      <c r="B8" s="519" t="s">
        <v>134</v>
      </c>
      <c r="C8" s="429">
        <v>18703673</v>
      </c>
      <c r="D8" s="430">
        <v>20130640</v>
      </c>
      <c r="E8" s="431">
        <v>20130640</v>
      </c>
      <c r="F8" s="506">
        <v>100</v>
      </c>
    </row>
    <row r="9" spans="1:6" s="1" customFormat="1" ht="18" customHeight="1">
      <c r="A9" s="548" t="s">
        <v>50</v>
      </c>
      <c r="B9" s="519" t="s">
        <v>135</v>
      </c>
      <c r="C9" s="429">
        <v>17647882</v>
      </c>
      <c r="D9" s="429">
        <v>17715743</v>
      </c>
      <c r="E9" s="431">
        <v>17715743</v>
      </c>
      <c r="F9" s="506">
        <f t="shared" si="0"/>
        <v>100</v>
      </c>
    </row>
    <row r="10" spans="1:6" s="1" customFormat="1" ht="18" customHeight="1">
      <c r="A10" s="548" t="s">
        <v>51</v>
      </c>
      <c r="B10" s="519" t="s">
        <v>136</v>
      </c>
      <c r="C10" s="429">
        <v>1200000</v>
      </c>
      <c r="D10" s="429">
        <v>1200000</v>
      </c>
      <c r="E10" s="431">
        <v>1200000</v>
      </c>
      <c r="F10" s="506">
        <f t="shared" si="0"/>
        <v>100</v>
      </c>
    </row>
    <row r="11" spans="1:6" s="1" customFormat="1" ht="18" customHeight="1">
      <c r="A11" s="548" t="s">
        <v>137</v>
      </c>
      <c r="B11" s="519" t="s">
        <v>665</v>
      </c>
      <c r="C11" s="429"/>
      <c r="D11" s="430">
        <v>1651922</v>
      </c>
      <c r="E11" s="431">
        <v>1651922</v>
      </c>
      <c r="F11" s="432">
        <f t="shared" si="0"/>
        <v>100</v>
      </c>
    </row>
    <row r="12" spans="1:6" s="1" customFormat="1" ht="18" customHeight="1" thickBot="1">
      <c r="A12" s="549" t="s">
        <v>52</v>
      </c>
      <c r="B12" s="520" t="s">
        <v>666</v>
      </c>
      <c r="C12" s="429"/>
      <c r="D12" s="430">
        <v>43373</v>
      </c>
      <c r="E12" s="431">
        <v>43373</v>
      </c>
      <c r="F12" s="433">
        <f t="shared" si="0"/>
        <v>100</v>
      </c>
    </row>
    <row r="13" spans="1:6" s="1" customFormat="1" ht="18" customHeight="1" thickBot="1">
      <c r="A13" s="546" t="s">
        <v>2</v>
      </c>
      <c r="B13" s="521" t="s">
        <v>140</v>
      </c>
      <c r="C13" s="415">
        <f>+C14+C15+C16+C17+C18</f>
        <v>50431856</v>
      </c>
      <c r="D13" s="423">
        <f>+D14+D15+D16+D17+D18</f>
        <v>59325647</v>
      </c>
      <c r="E13" s="424">
        <f>+E14+E15+E16+E17+E18</f>
        <v>59075594</v>
      </c>
      <c r="F13" s="434">
        <f t="shared" si="0"/>
        <v>99.57850775736166</v>
      </c>
    </row>
    <row r="14" spans="1:6" s="1" customFormat="1" ht="18" customHeight="1">
      <c r="A14" s="547" t="s">
        <v>54</v>
      </c>
      <c r="B14" s="518" t="s">
        <v>141</v>
      </c>
      <c r="C14" s="426"/>
      <c r="D14" s="435"/>
      <c r="E14" s="427"/>
      <c r="F14" s="436"/>
    </row>
    <row r="15" spans="1:6" s="1" customFormat="1" ht="18" customHeight="1">
      <c r="A15" s="548" t="s">
        <v>55</v>
      </c>
      <c r="B15" s="519" t="s">
        <v>142</v>
      </c>
      <c r="C15" s="429"/>
      <c r="D15" s="430"/>
      <c r="E15" s="431"/>
      <c r="F15" s="432"/>
    </row>
    <row r="16" spans="1:6" s="1" customFormat="1" ht="18" customHeight="1">
      <c r="A16" s="548" t="s">
        <v>56</v>
      </c>
      <c r="B16" s="519" t="s">
        <v>143</v>
      </c>
      <c r="C16" s="429"/>
      <c r="D16" s="430"/>
      <c r="E16" s="431"/>
      <c r="F16" s="432"/>
    </row>
    <row r="17" spans="1:6" s="1" customFormat="1" ht="18" customHeight="1">
      <c r="A17" s="548" t="s">
        <v>57</v>
      </c>
      <c r="B17" s="519" t="s">
        <v>144</v>
      </c>
      <c r="C17" s="429"/>
      <c r="D17" s="430"/>
      <c r="E17" s="431"/>
      <c r="F17" s="437"/>
    </row>
    <row r="18" spans="1:6" s="1" customFormat="1" ht="18" customHeight="1">
      <c r="A18" s="548" t="s">
        <v>58</v>
      </c>
      <c r="B18" s="519" t="s">
        <v>145</v>
      </c>
      <c r="C18" s="429">
        <v>50431856</v>
      </c>
      <c r="D18" s="429">
        <v>59325647</v>
      </c>
      <c r="E18" s="431">
        <v>59075594</v>
      </c>
      <c r="F18" s="432">
        <f t="shared" si="0"/>
        <v>99.57850775736166</v>
      </c>
    </row>
    <row r="19" spans="1:6" s="1" customFormat="1" ht="18" customHeight="1" thickBot="1">
      <c r="A19" s="549" t="s">
        <v>64</v>
      </c>
      <c r="B19" s="520" t="s">
        <v>146</v>
      </c>
      <c r="C19" s="438"/>
      <c r="D19" s="439"/>
      <c r="E19" s="440"/>
      <c r="F19" s="433"/>
    </row>
    <row r="20" spans="1:6" s="1" customFormat="1" ht="18" customHeight="1" thickBot="1">
      <c r="A20" s="546" t="s">
        <v>3</v>
      </c>
      <c r="B20" s="517" t="s">
        <v>147</v>
      </c>
      <c r="C20" s="415">
        <f>+C21+C22+C23+C24+C25</f>
        <v>32878800</v>
      </c>
      <c r="D20" s="423">
        <f>+D21+D22+D23+D24+D25</f>
        <v>42006017</v>
      </c>
      <c r="E20" s="424">
        <f>+E21+E22+E23+E24+E25</f>
        <v>42006017</v>
      </c>
      <c r="F20" s="432">
        <f t="shared" si="0"/>
        <v>100</v>
      </c>
    </row>
    <row r="21" spans="1:6" s="1" customFormat="1" ht="18" customHeight="1">
      <c r="A21" s="547" t="s">
        <v>38</v>
      </c>
      <c r="B21" s="518" t="s">
        <v>148</v>
      </c>
      <c r="C21" s="426"/>
      <c r="D21" s="435">
        <v>6303309</v>
      </c>
      <c r="E21" s="427">
        <v>6303309</v>
      </c>
      <c r="F21" s="432">
        <f t="shared" si="0"/>
        <v>100</v>
      </c>
    </row>
    <row r="22" spans="1:6" s="1" customFormat="1" ht="18" customHeight="1">
      <c r="A22" s="548" t="s">
        <v>149</v>
      </c>
      <c r="B22" s="519" t="s">
        <v>150</v>
      </c>
      <c r="C22" s="429"/>
      <c r="D22" s="430"/>
      <c r="E22" s="431"/>
      <c r="F22" s="432"/>
    </row>
    <row r="23" spans="1:6" s="1" customFormat="1" ht="18" customHeight="1">
      <c r="A23" s="548" t="s">
        <v>151</v>
      </c>
      <c r="B23" s="519" t="s">
        <v>152</v>
      </c>
      <c r="C23" s="429"/>
      <c r="D23" s="430"/>
      <c r="E23" s="431"/>
      <c r="F23" s="507"/>
    </row>
    <row r="24" spans="1:6" s="1" customFormat="1" ht="18" customHeight="1">
      <c r="A24" s="548" t="s">
        <v>153</v>
      </c>
      <c r="B24" s="519" t="s">
        <v>154</v>
      </c>
      <c r="C24" s="429"/>
      <c r="D24" s="430"/>
      <c r="E24" s="431"/>
      <c r="F24" s="437"/>
    </row>
    <row r="25" spans="1:6" s="1" customFormat="1" ht="18" customHeight="1">
      <c r="A25" s="548" t="s">
        <v>89</v>
      </c>
      <c r="B25" s="519" t="s">
        <v>155</v>
      </c>
      <c r="C25" s="429">
        <v>32878800</v>
      </c>
      <c r="D25" s="430">
        <v>35702708</v>
      </c>
      <c r="E25" s="431">
        <v>35702708</v>
      </c>
      <c r="F25" s="432">
        <f>E25/D25*100</f>
        <v>100</v>
      </c>
    </row>
    <row r="26" spans="1:6" s="1" customFormat="1" ht="18" customHeight="1" thickBot="1">
      <c r="A26" s="549" t="s">
        <v>90</v>
      </c>
      <c r="B26" s="520" t="s">
        <v>156</v>
      </c>
      <c r="C26" s="438"/>
      <c r="D26" s="439"/>
      <c r="E26" s="440"/>
      <c r="F26" s="432"/>
    </row>
    <row r="27" spans="1:6" s="1" customFormat="1" ht="18" customHeight="1" thickBot="1">
      <c r="A27" s="546" t="s">
        <v>91</v>
      </c>
      <c r="B27" s="517" t="s">
        <v>157</v>
      </c>
      <c r="C27" s="415">
        <f>+C28+C31+C32+C33</f>
        <v>5908156</v>
      </c>
      <c r="D27" s="423">
        <f>+D28+D31+D32+D33</f>
        <v>7935813</v>
      </c>
      <c r="E27" s="424">
        <f>+E28+E31+E32+E33</f>
        <v>6402108</v>
      </c>
      <c r="F27" s="508">
        <f aca="true" t="shared" si="1" ref="F27:F35">E27/D27*100</f>
        <v>80.67362474392982</v>
      </c>
    </row>
    <row r="28" spans="1:6" s="1" customFormat="1" ht="18" customHeight="1" thickBot="1">
      <c r="A28" s="547" t="s">
        <v>39</v>
      </c>
      <c r="B28" s="518" t="s">
        <v>158</v>
      </c>
      <c r="C28" s="415">
        <f>+C29+C30</f>
        <v>4908156</v>
      </c>
      <c r="D28" s="415">
        <f>+D29+D30</f>
        <v>6319156</v>
      </c>
      <c r="E28" s="415">
        <f>+E29+E30</f>
        <v>5355006</v>
      </c>
      <c r="F28" s="436">
        <f t="shared" si="1"/>
        <v>84.74242446301373</v>
      </c>
    </row>
    <row r="29" spans="1:6" s="1" customFormat="1" ht="18" customHeight="1">
      <c r="A29" s="548" t="s">
        <v>159</v>
      </c>
      <c r="B29" s="519" t="s">
        <v>160</v>
      </c>
      <c r="C29" s="429">
        <v>2108156</v>
      </c>
      <c r="D29" s="429">
        <v>2299318</v>
      </c>
      <c r="E29" s="431">
        <v>2057887</v>
      </c>
      <c r="F29" s="432">
        <f t="shared" si="1"/>
        <v>89.49988648808038</v>
      </c>
    </row>
    <row r="30" spans="1:6" s="1" customFormat="1" ht="18" customHeight="1">
      <c r="A30" s="548" t="s">
        <v>161</v>
      </c>
      <c r="B30" s="519" t="s">
        <v>694</v>
      </c>
      <c r="C30" s="429">
        <v>2800000</v>
      </c>
      <c r="D30" s="429">
        <v>4019838</v>
      </c>
      <c r="E30" s="431">
        <v>3297119</v>
      </c>
      <c r="F30" s="432">
        <f t="shared" si="1"/>
        <v>82.02119090371303</v>
      </c>
    </row>
    <row r="31" spans="1:6" s="1" customFormat="1" ht="18" customHeight="1">
      <c r="A31" s="548" t="s">
        <v>40</v>
      </c>
      <c r="B31" s="519" t="s">
        <v>119</v>
      </c>
      <c r="C31" s="429">
        <v>1000000</v>
      </c>
      <c r="D31" s="429">
        <v>1594500</v>
      </c>
      <c r="E31" s="431">
        <v>1024945</v>
      </c>
      <c r="F31" s="432">
        <f t="shared" si="1"/>
        <v>64.28002508623393</v>
      </c>
    </row>
    <row r="32" spans="1:6" s="1" customFormat="1" ht="18" customHeight="1">
      <c r="A32" s="548" t="s">
        <v>163</v>
      </c>
      <c r="B32" s="519" t="s">
        <v>164</v>
      </c>
      <c r="C32" s="429"/>
      <c r="D32" s="429"/>
      <c r="E32" s="431"/>
      <c r="F32" s="432"/>
    </row>
    <row r="33" spans="1:6" s="1" customFormat="1" ht="18" customHeight="1" thickBot="1">
      <c r="A33" s="549" t="s">
        <v>165</v>
      </c>
      <c r="B33" s="520" t="s">
        <v>166</v>
      </c>
      <c r="C33" s="438">
        <v>0</v>
      </c>
      <c r="D33" s="438">
        <v>22157</v>
      </c>
      <c r="E33" s="440">
        <v>22157</v>
      </c>
      <c r="F33" s="432">
        <f t="shared" si="1"/>
        <v>100</v>
      </c>
    </row>
    <row r="34" spans="1:6" s="1" customFormat="1" ht="18" customHeight="1" thickBot="1">
      <c r="A34" s="546" t="s">
        <v>5</v>
      </c>
      <c r="B34" s="517" t="s">
        <v>167</v>
      </c>
      <c r="C34" s="415">
        <f>SUM(C35:C44)</f>
        <v>11593407</v>
      </c>
      <c r="D34" s="423">
        <f>SUM(D35:D44)</f>
        <v>20239637</v>
      </c>
      <c r="E34" s="424">
        <f>SUM(E35:E44)</f>
        <v>14446790</v>
      </c>
      <c r="F34" s="446">
        <f t="shared" si="1"/>
        <v>71.3787011101039</v>
      </c>
    </row>
    <row r="35" spans="1:6" s="1" customFormat="1" ht="18" customHeight="1">
      <c r="A35" s="547" t="s">
        <v>41</v>
      </c>
      <c r="B35" s="518" t="s">
        <v>168</v>
      </c>
      <c r="C35" s="426"/>
      <c r="D35" s="435">
        <v>8188</v>
      </c>
      <c r="E35" s="427">
        <v>8188</v>
      </c>
      <c r="F35" s="432">
        <f t="shared" si="1"/>
        <v>100</v>
      </c>
    </row>
    <row r="36" spans="1:6" s="1" customFormat="1" ht="18" customHeight="1">
      <c r="A36" s="548" t="s">
        <v>42</v>
      </c>
      <c r="B36" s="519" t="s">
        <v>169</v>
      </c>
      <c r="C36" s="429">
        <v>888976</v>
      </c>
      <c r="D36" s="429">
        <v>2007656</v>
      </c>
      <c r="E36" s="431">
        <v>1900347</v>
      </c>
      <c r="F36" s="432">
        <f>E36/D36*100</f>
        <v>94.65501061934913</v>
      </c>
    </row>
    <row r="37" spans="1:6" s="1" customFormat="1" ht="18" customHeight="1">
      <c r="A37" s="548" t="s">
        <v>43</v>
      </c>
      <c r="B37" s="519" t="s">
        <v>170</v>
      </c>
      <c r="C37" s="429">
        <v>78740</v>
      </c>
      <c r="D37" s="430">
        <v>78740</v>
      </c>
      <c r="E37" s="431">
        <v>84</v>
      </c>
      <c r="F37" s="432">
        <f>E37/D37*100</f>
        <v>0.10668021336042671</v>
      </c>
    </row>
    <row r="38" spans="1:6" s="1" customFormat="1" ht="18" customHeight="1">
      <c r="A38" s="548" t="s">
        <v>93</v>
      </c>
      <c r="B38" s="519" t="s">
        <v>171</v>
      </c>
      <c r="C38" s="429">
        <v>897860</v>
      </c>
      <c r="D38" s="429">
        <v>2674693</v>
      </c>
      <c r="E38" s="431">
        <v>1343028</v>
      </c>
      <c r="F38" s="432">
        <f>E38/D38*100</f>
        <v>50.21241690167806</v>
      </c>
    </row>
    <row r="39" spans="1:6" s="1" customFormat="1" ht="18" customHeight="1">
      <c r="A39" s="548" t="s">
        <v>94</v>
      </c>
      <c r="B39" s="519" t="s">
        <v>172</v>
      </c>
      <c r="C39" s="429">
        <v>7428228</v>
      </c>
      <c r="D39" s="430">
        <v>7559322</v>
      </c>
      <c r="E39" s="431">
        <v>7200438</v>
      </c>
      <c r="F39" s="432">
        <f>E39/D39*100</f>
        <v>95.25243136884498</v>
      </c>
    </row>
    <row r="40" spans="1:6" s="1" customFormat="1" ht="18" customHeight="1">
      <c r="A40" s="548" t="s">
        <v>95</v>
      </c>
      <c r="B40" s="519" t="s">
        <v>173</v>
      </c>
      <c r="C40" s="429">
        <v>2279603</v>
      </c>
      <c r="D40" s="430">
        <v>2536387</v>
      </c>
      <c r="E40" s="431">
        <v>2490903</v>
      </c>
      <c r="F40" s="432">
        <f>E40/D40*100</f>
        <v>98.20674053289187</v>
      </c>
    </row>
    <row r="41" spans="1:6" s="1" customFormat="1" ht="18" customHeight="1">
      <c r="A41" s="548" t="s">
        <v>96</v>
      </c>
      <c r="B41" s="519" t="s">
        <v>174</v>
      </c>
      <c r="C41" s="429"/>
      <c r="D41" s="430">
        <v>3851164</v>
      </c>
      <c r="E41" s="431"/>
      <c r="F41" s="509"/>
    </row>
    <row r="42" spans="1:6" s="1" customFormat="1" ht="18" customHeight="1">
      <c r="A42" s="548" t="s">
        <v>175</v>
      </c>
      <c r="B42" s="519" t="s">
        <v>176</v>
      </c>
      <c r="C42" s="429">
        <v>20000</v>
      </c>
      <c r="D42" s="429">
        <v>20006</v>
      </c>
      <c r="E42" s="431">
        <v>321</v>
      </c>
      <c r="F42" s="432">
        <f>E42/D42*100</f>
        <v>1.604518644406678</v>
      </c>
    </row>
    <row r="43" spans="1:6" s="1" customFormat="1" ht="18" customHeight="1">
      <c r="A43" s="548" t="s">
        <v>126</v>
      </c>
      <c r="B43" s="519" t="s">
        <v>177</v>
      </c>
      <c r="C43" s="429"/>
      <c r="D43" s="430">
        <v>67265</v>
      </c>
      <c r="E43" s="431">
        <v>67265</v>
      </c>
      <c r="F43" s="432">
        <f>E43/D43*100</f>
        <v>100</v>
      </c>
    </row>
    <row r="44" spans="1:6" s="1" customFormat="1" ht="18" customHeight="1" thickBot="1">
      <c r="A44" s="549" t="s">
        <v>178</v>
      </c>
      <c r="B44" s="520" t="s">
        <v>179</v>
      </c>
      <c r="C44" s="438"/>
      <c r="D44" s="439">
        <v>1436216</v>
      </c>
      <c r="E44" s="440">
        <v>1436216</v>
      </c>
      <c r="F44" s="432">
        <f>E44/D44*100</f>
        <v>100</v>
      </c>
    </row>
    <row r="45" spans="1:6" s="1" customFormat="1" ht="18" customHeight="1" thickBot="1">
      <c r="A45" s="546" t="s">
        <v>6</v>
      </c>
      <c r="B45" s="517" t="s">
        <v>180</v>
      </c>
      <c r="C45" s="415">
        <f>SUM(C46:C50)</f>
        <v>0</v>
      </c>
      <c r="D45" s="423">
        <f>SUM(D46:D50)</f>
        <v>0</v>
      </c>
      <c r="E45" s="424">
        <f>SUM(E46:E50)</f>
        <v>0</v>
      </c>
      <c r="F45" s="432"/>
    </row>
    <row r="46" spans="1:6" s="1" customFormat="1" ht="18" customHeight="1">
      <c r="A46" s="547" t="s">
        <v>44</v>
      </c>
      <c r="B46" s="518" t="s">
        <v>181</v>
      </c>
      <c r="C46" s="426"/>
      <c r="D46" s="435"/>
      <c r="E46" s="427"/>
      <c r="F46" s="436"/>
    </row>
    <row r="47" spans="1:6" s="1" customFormat="1" ht="18" customHeight="1">
      <c r="A47" s="548" t="s">
        <v>45</v>
      </c>
      <c r="B47" s="519" t="s">
        <v>182</v>
      </c>
      <c r="C47" s="429"/>
      <c r="D47" s="430"/>
      <c r="E47" s="431"/>
      <c r="F47" s="432"/>
    </row>
    <row r="48" spans="1:6" s="1" customFormat="1" ht="18" customHeight="1">
      <c r="A48" s="548" t="s">
        <v>183</v>
      </c>
      <c r="B48" s="519" t="s">
        <v>184</v>
      </c>
      <c r="C48" s="429"/>
      <c r="D48" s="430"/>
      <c r="E48" s="431"/>
      <c r="F48" s="432"/>
    </row>
    <row r="49" spans="1:6" s="1" customFormat="1" ht="18" customHeight="1">
      <c r="A49" s="548" t="s">
        <v>185</v>
      </c>
      <c r="B49" s="519" t="s">
        <v>186</v>
      </c>
      <c r="C49" s="429"/>
      <c r="D49" s="430"/>
      <c r="E49" s="431"/>
      <c r="F49" s="432"/>
    </row>
    <row r="50" spans="1:6" s="1" customFormat="1" ht="18" customHeight="1" thickBot="1">
      <c r="A50" s="549" t="s">
        <v>187</v>
      </c>
      <c r="B50" s="520" t="s">
        <v>188</v>
      </c>
      <c r="C50" s="438"/>
      <c r="D50" s="439"/>
      <c r="E50" s="440"/>
      <c r="F50" s="433"/>
    </row>
    <row r="51" spans="1:6" s="1" customFormat="1" ht="18" customHeight="1" thickBot="1">
      <c r="A51" s="546" t="s">
        <v>97</v>
      </c>
      <c r="B51" s="517" t="s">
        <v>189</v>
      </c>
      <c r="C51" s="415">
        <f>SUM(C52:C54)</f>
        <v>0</v>
      </c>
      <c r="D51" s="423">
        <f>SUM(D52:D54)</f>
        <v>67500</v>
      </c>
      <c r="E51" s="424">
        <f>SUM(E52:E54)</f>
        <v>67500</v>
      </c>
      <c r="F51" s="446">
        <v>100</v>
      </c>
    </row>
    <row r="52" spans="1:6" s="1" customFormat="1" ht="18" customHeight="1">
      <c r="A52" s="547" t="s">
        <v>46</v>
      </c>
      <c r="B52" s="518" t="s">
        <v>190</v>
      </c>
      <c r="C52" s="426"/>
      <c r="D52" s="435"/>
      <c r="E52" s="427"/>
      <c r="F52" s="436"/>
    </row>
    <row r="53" spans="1:6" s="1" customFormat="1" ht="18" customHeight="1">
      <c r="A53" s="548" t="s">
        <v>47</v>
      </c>
      <c r="B53" s="519" t="s">
        <v>191</v>
      </c>
      <c r="C53" s="429"/>
      <c r="D53" s="430"/>
      <c r="E53" s="431"/>
      <c r="F53" s="432"/>
    </row>
    <row r="54" spans="1:8" s="1" customFormat="1" ht="18" customHeight="1">
      <c r="A54" s="548" t="s">
        <v>98</v>
      </c>
      <c r="B54" s="519" t="s">
        <v>192</v>
      </c>
      <c r="C54" s="429"/>
      <c r="D54" s="430">
        <v>67500</v>
      </c>
      <c r="E54" s="431">
        <v>67500</v>
      </c>
      <c r="F54" s="507">
        <v>100</v>
      </c>
      <c r="H54" s="8"/>
    </row>
    <row r="55" spans="1:6" s="1" customFormat="1" ht="18" customHeight="1" thickBot="1">
      <c r="A55" s="549" t="s">
        <v>193</v>
      </c>
      <c r="B55" s="520" t="s">
        <v>194</v>
      </c>
      <c r="C55" s="438"/>
      <c r="D55" s="439"/>
      <c r="E55" s="440"/>
      <c r="F55" s="510"/>
    </row>
    <row r="56" spans="1:6" s="1" customFormat="1" ht="18" customHeight="1" thickBot="1">
      <c r="A56" s="546" t="s">
        <v>8</v>
      </c>
      <c r="B56" s="521" t="s">
        <v>195</v>
      </c>
      <c r="C56" s="415">
        <f>SUM(C57:C59)</f>
        <v>0</v>
      </c>
      <c r="D56" s="423">
        <f>SUM(D57:D59)</f>
        <v>0</v>
      </c>
      <c r="E56" s="424">
        <f>SUM(E57:E59)</f>
        <v>0</v>
      </c>
      <c r="F56" s="446"/>
    </row>
    <row r="57" spans="1:6" s="1" customFormat="1" ht="18" customHeight="1">
      <c r="A57" s="547" t="s">
        <v>99</v>
      </c>
      <c r="B57" s="518" t="s">
        <v>196</v>
      </c>
      <c r="C57" s="429"/>
      <c r="D57" s="430"/>
      <c r="E57" s="431"/>
      <c r="F57" s="436"/>
    </row>
    <row r="58" spans="1:6" s="1" customFormat="1" ht="18" customHeight="1">
      <c r="A58" s="548" t="s">
        <v>100</v>
      </c>
      <c r="B58" s="519" t="s">
        <v>197</v>
      </c>
      <c r="C58" s="429"/>
      <c r="D58" s="430"/>
      <c r="E58" s="431"/>
      <c r="F58" s="432"/>
    </row>
    <row r="59" spans="1:6" s="1" customFormat="1" ht="18" customHeight="1">
      <c r="A59" s="548" t="s">
        <v>198</v>
      </c>
      <c r="B59" s="519" t="s">
        <v>199</v>
      </c>
      <c r="C59" s="429"/>
      <c r="D59" s="430"/>
      <c r="E59" s="431"/>
      <c r="F59" s="437"/>
    </row>
    <row r="60" spans="1:6" s="1" customFormat="1" ht="18" customHeight="1" thickBot="1">
      <c r="A60" s="549" t="s">
        <v>200</v>
      </c>
      <c r="B60" s="520" t="s">
        <v>201</v>
      </c>
      <c r="C60" s="429"/>
      <c r="D60" s="430"/>
      <c r="E60" s="431"/>
      <c r="F60" s="511"/>
    </row>
    <row r="61" spans="1:6" s="1" customFormat="1" ht="18" customHeight="1" thickBot="1">
      <c r="A61" s="546" t="s">
        <v>9</v>
      </c>
      <c r="B61" s="517" t="s">
        <v>202</v>
      </c>
      <c r="C61" s="415">
        <f>+C6+C13+C20+C27+C34+C45+C51+C56</f>
        <v>157241188</v>
      </c>
      <c r="D61" s="423">
        <f>+D6+D13+D20+D27+D34+D45+D51+D56</f>
        <v>190193706</v>
      </c>
      <c r="E61" s="424">
        <f>+E6+E13+E20+E27+E34+E45+E51+E56</f>
        <v>182617101</v>
      </c>
      <c r="F61" s="508">
        <f>E61/D61*100</f>
        <v>96.01637448507365</v>
      </c>
    </row>
    <row r="62" spans="1:6" s="1" customFormat="1" ht="18" customHeight="1" thickBot="1">
      <c r="A62" s="550" t="s">
        <v>203</v>
      </c>
      <c r="B62" s="521" t="s">
        <v>204</v>
      </c>
      <c r="C62" s="415">
        <f>SUM(C63:C65)</f>
        <v>0</v>
      </c>
      <c r="D62" s="423">
        <f>SUM(D63:D65)</f>
        <v>0</v>
      </c>
      <c r="E62" s="424">
        <f>SUM(E63:E65)</f>
        <v>0</v>
      </c>
      <c r="F62" s="434"/>
    </row>
    <row r="63" spans="1:6" s="1" customFormat="1" ht="18" customHeight="1">
      <c r="A63" s="547" t="s">
        <v>205</v>
      </c>
      <c r="B63" s="518" t="s">
        <v>206</v>
      </c>
      <c r="C63" s="429"/>
      <c r="D63" s="430"/>
      <c r="E63" s="431"/>
      <c r="F63" s="436"/>
    </row>
    <row r="64" spans="1:6" s="1" customFormat="1" ht="18" customHeight="1">
      <c r="A64" s="548" t="s">
        <v>207</v>
      </c>
      <c r="B64" s="519" t="s">
        <v>208</v>
      </c>
      <c r="C64" s="429"/>
      <c r="D64" s="430"/>
      <c r="E64" s="431"/>
      <c r="F64" s="432"/>
    </row>
    <row r="65" spans="1:6" s="1" customFormat="1" ht="18" customHeight="1" thickBot="1">
      <c r="A65" s="549" t="s">
        <v>209</v>
      </c>
      <c r="B65" s="522" t="s">
        <v>210</v>
      </c>
      <c r="C65" s="429"/>
      <c r="D65" s="430"/>
      <c r="E65" s="431"/>
      <c r="F65" s="433"/>
    </row>
    <row r="66" spans="1:6" s="1" customFormat="1" ht="18" customHeight="1" thickBot="1">
      <c r="A66" s="550" t="s">
        <v>211</v>
      </c>
      <c r="B66" s="521" t="s">
        <v>212</v>
      </c>
      <c r="C66" s="415">
        <f>SUM(C67:C70)</f>
        <v>0</v>
      </c>
      <c r="D66" s="423">
        <f>SUM(D67:D70)</f>
        <v>0</v>
      </c>
      <c r="E66" s="424">
        <f>SUM(E67:E70)</f>
        <v>0</v>
      </c>
      <c r="F66" s="434"/>
    </row>
    <row r="67" spans="1:6" s="1" customFormat="1" ht="18" customHeight="1">
      <c r="A67" s="547" t="s">
        <v>213</v>
      </c>
      <c r="B67" s="518" t="s">
        <v>214</v>
      </c>
      <c r="C67" s="429"/>
      <c r="D67" s="430"/>
      <c r="E67" s="431"/>
      <c r="F67" s="512"/>
    </row>
    <row r="68" spans="1:6" s="1" customFormat="1" ht="18" customHeight="1">
      <c r="A68" s="548" t="s">
        <v>68</v>
      </c>
      <c r="B68" s="519" t="s">
        <v>215</v>
      </c>
      <c r="C68" s="429"/>
      <c r="D68" s="430"/>
      <c r="E68" s="431"/>
      <c r="F68" s="432"/>
    </row>
    <row r="69" spans="1:6" s="1" customFormat="1" ht="18" customHeight="1">
      <c r="A69" s="548" t="s">
        <v>216</v>
      </c>
      <c r="B69" s="519" t="s">
        <v>217</v>
      </c>
      <c r="C69" s="429"/>
      <c r="D69" s="430"/>
      <c r="E69" s="431"/>
      <c r="F69" s="432"/>
    </row>
    <row r="70" spans="1:6" s="1" customFormat="1" ht="18" customHeight="1" thickBot="1">
      <c r="A70" s="549" t="s">
        <v>218</v>
      </c>
      <c r="B70" s="520" t="s">
        <v>219</v>
      </c>
      <c r="C70" s="429"/>
      <c r="D70" s="430"/>
      <c r="E70" s="431"/>
      <c r="F70" s="433"/>
    </row>
    <row r="71" spans="1:6" s="1" customFormat="1" ht="18" customHeight="1" thickBot="1">
      <c r="A71" s="550" t="s">
        <v>220</v>
      </c>
      <c r="B71" s="521" t="s">
        <v>221</v>
      </c>
      <c r="C71" s="415">
        <f>SUM(C72:C73)</f>
        <v>13182333</v>
      </c>
      <c r="D71" s="423">
        <f>SUM(D72:D73)</f>
        <v>13182333</v>
      </c>
      <c r="E71" s="424">
        <f>SUM(E72:E73)</f>
        <v>13182333</v>
      </c>
      <c r="F71" s="434">
        <f>E71/D71*100</f>
        <v>100</v>
      </c>
    </row>
    <row r="72" spans="1:6" s="1" customFormat="1" ht="18" customHeight="1">
      <c r="A72" s="547" t="s">
        <v>101</v>
      </c>
      <c r="B72" s="518" t="s">
        <v>222</v>
      </c>
      <c r="C72" s="429">
        <v>13182333</v>
      </c>
      <c r="D72" s="429">
        <v>13182333</v>
      </c>
      <c r="E72" s="429">
        <v>13182333</v>
      </c>
      <c r="F72" s="436">
        <f>E72/D72*100</f>
        <v>100</v>
      </c>
    </row>
    <row r="73" spans="1:6" s="1" customFormat="1" ht="18" customHeight="1" thickBot="1">
      <c r="A73" s="549" t="s">
        <v>102</v>
      </c>
      <c r="B73" s="520" t="s">
        <v>223</v>
      </c>
      <c r="C73" s="429"/>
      <c r="D73" s="430"/>
      <c r="E73" s="431"/>
      <c r="F73" s="433"/>
    </row>
    <row r="74" spans="1:6" s="1" customFormat="1" ht="18" customHeight="1" thickBot="1">
      <c r="A74" s="550" t="s">
        <v>224</v>
      </c>
      <c r="B74" s="521" t="s">
        <v>225</v>
      </c>
      <c r="C74" s="415">
        <f>SUM(C75:C77)</f>
        <v>42569130</v>
      </c>
      <c r="D74" s="423">
        <f>SUM(D75:D77)</f>
        <v>44712988</v>
      </c>
      <c r="E74" s="424">
        <f>SUM(E75:E77)</f>
        <v>44712988</v>
      </c>
      <c r="F74" s="434">
        <f>E74/D74*100</f>
        <v>100</v>
      </c>
    </row>
    <row r="75" spans="1:7" s="1" customFormat="1" ht="18" customHeight="1">
      <c r="A75" s="547" t="s">
        <v>226</v>
      </c>
      <c r="B75" s="518" t="s">
        <v>227</v>
      </c>
      <c r="C75" s="429"/>
      <c r="D75" s="430">
        <v>2300640</v>
      </c>
      <c r="E75" s="431">
        <v>2300640</v>
      </c>
      <c r="F75" s="467">
        <f>E75/D75*100</f>
        <v>100</v>
      </c>
      <c r="G75" s="67"/>
    </row>
    <row r="76" spans="1:6" ht="18" customHeight="1">
      <c r="A76" s="548" t="s">
        <v>228</v>
      </c>
      <c r="B76" s="519" t="s">
        <v>641</v>
      </c>
      <c r="C76" s="429">
        <v>42569130</v>
      </c>
      <c r="D76" s="430">
        <v>42412348</v>
      </c>
      <c r="E76" s="431">
        <v>42412348</v>
      </c>
      <c r="F76" s="432">
        <f>E76/D76*100</f>
        <v>100</v>
      </c>
    </row>
    <row r="77" spans="1:6" ht="18" customHeight="1" thickBot="1">
      <c r="A77" s="549" t="s">
        <v>230</v>
      </c>
      <c r="B77" s="520" t="s">
        <v>231</v>
      </c>
      <c r="C77" s="429"/>
      <c r="D77" s="430"/>
      <c r="E77" s="431"/>
      <c r="F77" s="513"/>
    </row>
    <row r="78" spans="1:6" ht="18" customHeight="1" thickBot="1">
      <c r="A78" s="550" t="s">
        <v>232</v>
      </c>
      <c r="B78" s="521" t="s">
        <v>233</v>
      </c>
      <c r="C78" s="415">
        <f>SUM(C79:C82)</f>
        <v>0</v>
      </c>
      <c r="D78" s="423">
        <f>SUM(D79:D82)</f>
        <v>0</v>
      </c>
      <c r="E78" s="424">
        <f>SUM(E79:E82)</f>
        <v>0</v>
      </c>
      <c r="F78" s="514"/>
    </row>
    <row r="79" spans="1:6" ht="18" customHeight="1">
      <c r="A79" s="551" t="s">
        <v>234</v>
      </c>
      <c r="B79" s="518" t="s">
        <v>235</v>
      </c>
      <c r="C79" s="429"/>
      <c r="D79" s="430"/>
      <c r="E79" s="431"/>
      <c r="F79" s="515"/>
    </row>
    <row r="80" spans="1:6" ht="18" customHeight="1">
      <c r="A80" s="552" t="s">
        <v>236</v>
      </c>
      <c r="B80" s="519" t="s">
        <v>237</v>
      </c>
      <c r="C80" s="429"/>
      <c r="D80" s="430"/>
      <c r="E80" s="431"/>
      <c r="F80" s="516"/>
    </row>
    <row r="81" spans="1:6" ht="18" customHeight="1">
      <c r="A81" s="552" t="s">
        <v>238</v>
      </c>
      <c r="B81" s="519" t="s">
        <v>239</v>
      </c>
      <c r="C81" s="429"/>
      <c r="D81" s="430"/>
      <c r="E81" s="431"/>
      <c r="F81" s="516"/>
    </row>
    <row r="82" spans="1:6" ht="18" customHeight="1" thickBot="1">
      <c r="A82" s="553" t="s">
        <v>240</v>
      </c>
      <c r="B82" s="520" t="s">
        <v>241</v>
      </c>
      <c r="C82" s="429"/>
      <c r="D82" s="430"/>
      <c r="E82" s="431"/>
      <c r="F82" s="513"/>
    </row>
    <row r="83" spans="1:6" ht="18" customHeight="1" thickBot="1">
      <c r="A83" s="550" t="s">
        <v>242</v>
      </c>
      <c r="B83" s="521" t="s">
        <v>243</v>
      </c>
      <c r="C83" s="472"/>
      <c r="D83" s="473"/>
      <c r="E83" s="474"/>
      <c r="F83" s="514"/>
    </row>
    <row r="84" spans="1:6" ht="18" customHeight="1" thickBot="1">
      <c r="A84" s="550" t="s">
        <v>244</v>
      </c>
      <c r="B84" s="523" t="s">
        <v>651</v>
      </c>
      <c r="C84" s="415">
        <f>+C62+C66+C71+C74+C78+C83-C76</f>
        <v>13182333</v>
      </c>
      <c r="D84" s="423">
        <f>+D62+D66+D71+D74+D78+D83-D76</f>
        <v>15482973</v>
      </c>
      <c r="E84" s="424">
        <f>+E62+E66+E71+E74+E78+E83-E76</f>
        <v>15482973</v>
      </c>
      <c r="F84" s="432">
        <f>E84/D84*100</f>
        <v>100</v>
      </c>
    </row>
    <row r="85" spans="1:6" ht="18" customHeight="1" thickBot="1">
      <c r="A85" s="554" t="s">
        <v>246</v>
      </c>
      <c r="B85" s="524" t="s">
        <v>247</v>
      </c>
      <c r="C85" s="415">
        <f>+C61+C84</f>
        <v>170423521</v>
      </c>
      <c r="D85" s="423">
        <f>+D61+D84</f>
        <v>205676679</v>
      </c>
      <c r="E85" s="424">
        <f>+E61+E84</f>
        <v>198100074</v>
      </c>
      <c r="F85" s="508">
        <f>E85/D85*100</f>
        <v>96.31625469798645</v>
      </c>
    </row>
    <row r="86" spans="1:5" ht="18.75">
      <c r="A86" s="555"/>
      <c r="B86" s="525"/>
      <c r="C86" s="43"/>
      <c r="D86" s="43"/>
      <c r="E86" s="43"/>
    </row>
    <row r="87" spans="1:6" ht="15.75" customHeight="1">
      <c r="A87" s="662" t="s">
        <v>302</v>
      </c>
      <c r="B87" s="662"/>
      <c r="C87" s="662"/>
      <c r="D87" s="662"/>
      <c r="E87" s="662"/>
      <c r="F87" s="662"/>
    </row>
    <row r="88" spans="1:5" ht="18.75">
      <c r="A88" s="476"/>
      <c r="B88" s="476"/>
      <c r="C88" s="43"/>
      <c r="D88" s="5"/>
      <c r="E88" s="5"/>
    </row>
    <row r="89" spans="1:6" ht="16.5" thickBot="1">
      <c r="A89" s="663" t="s">
        <v>73</v>
      </c>
      <c r="B89" s="663"/>
      <c r="C89" s="162"/>
      <c r="D89" s="163"/>
      <c r="E89" s="163"/>
      <c r="F89" s="163" t="s">
        <v>674</v>
      </c>
    </row>
    <row r="90" spans="1:6" ht="24.75" customHeight="1">
      <c r="A90" s="668" t="s">
        <v>37</v>
      </c>
      <c r="B90" s="664" t="s">
        <v>28</v>
      </c>
      <c r="C90" s="658" t="s">
        <v>692</v>
      </c>
      <c r="D90" s="659"/>
      <c r="E90" s="660"/>
      <c r="F90" s="666" t="s">
        <v>125</v>
      </c>
    </row>
    <row r="91" spans="1:6" ht="27" customHeight="1" thickBot="1">
      <c r="A91" s="669"/>
      <c r="B91" s="665"/>
      <c r="C91" s="156" t="s">
        <v>123</v>
      </c>
      <c r="D91" s="157" t="s">
        <v>124</v>
      </c>
      <c r="E91" s="157" t="s">
        <v>362</v>
      </c>
      <c r="F91" s="667"/>
    </row>
    <row r="92" spans="1:6" ht="19.5" thickBot="1">
      <c r="A92" s="556">
        <v>1</v>
      </c>
      <c r="B92" s="479">
        <v>2</v>
      </c>
      <c r="C92" s="164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57" t="s">
        <v>1</v>
      </c>
      <c r="B93" s="526" t="s">
        <v>656</v>
      </c>
      <c r="C93" s="481">
        <f>SUM(C94:C98)</f>
        <v>118902169</v>
      </c>
      <c r="D93" s="482">
        <f>SUM(D94:D98)</f>
        <v>143823662</v>
      </c>
      <c r="E93" s="483">
        <f>SUM(E94:E98)</f>
        <v>135418691</v>
      </c>
      <c r="F93" s="484">
        <f aca="true" t="shared" si="2" ref="F93:F99">E93/D93*100</f>
        <v>94.15605827085672</v>
      </c>
    </row>
    <row r="94" spans="1:6" ht="18" customHeight="1">
      <c r="A94" s="558" t="s">
        <v>48</v>
      </c>
      <c r="B94" s="527" t="s">
        <v>29</v>
      </c>
      <c r="C94" s="485">
        <v>45831374</v>
      </c>
      <c r="D94" s="485">
        <v>57460987</v>
      </c>
      <c r="E94" s="486">
        <v>53441883</v>
      </c>
      <c r="F94" s="487">
        <f t="shared" si="2"/>
        <v>93.00550824161792</v>
      </c>
    </row>
    <row r="95" spans="1:6" ht="18" customHeight="1">
      <c r="A95" s="548" t="s">
        <v>49</v>
      </c>
      <c r="B95" s="528" t="s">
        <v>103</v>
      </c>
      <c r="C95" s="429">
        <v>10061480</v>
      </c>
      <c r="D95" s="429">
        <v>12147882</v>
      </c>
      <c r="E95" s="431">
        <v>11065294</v>
      </c>
      <c r="F95" s="488">
        <f t="shared" si="2"/>
        <v>91.08825719578113</v>
      </c>
    </row>
    <row r="96" spans="1:6" ht="18" customHeight="1">
      <c r="A96" s="548" t="s">
        <v>50</v>
      </c>
      <c r="B96" s="528" t="s">
        <v>67</v>
      </c>
      <c r="C96" s="438">
        <v>48945040</v>
      </c>
      <c r="D96" s="438">
        <v>56972833</v>
      </c>
      <c r="E96" s="440">
        <v>53669554</v>
      </c>
      <c r="F96" s="488">
        <f t="shared" si="2"/>
        <v>94.20201028093513</v>
      </c>
    </row>
    <row r="97" spans="1:6" ht="18" customHeight="1">
      <c r="A97" s="548" t="s">
        <v>51</v>
      </c>
      <c r="B97" s="529" t="s">
        <v>104</v>
      </c>
      <c r="C97" s="438">
        <v>3615000</v>
      </c>
      <c r="D97" s="438">
        <v>6076271</v>
      </c>
      <c r="E97" s="440">
        <v>6076271</v>
      </c>
      <c r="F97" s="488">
        <f t="shared" si="2"/>
        <v>100</v>
      </c>
    </row>
    <row r="98" spans="1:6" ht="18" customHeight="1">
      <c r="A98" s="548" t="s">
        <v>59</v>
      </c>
      <c r="B98" s="530" t="s">
        <v>105</v>
      </c>
      <c r="C98" s="438">
        <v>10449275</v>
      </c>
      <c r="D98" s="439">
        <v>11165689</v>
      </c>
      <c r="E98" s="440">
        <v>11165689</v>
      </c>
      <c r="F98" s="488">
        <f t="shared" si="2"/>
        <v>100</v>
      </c>
    </row>
    <row r="99" spans="1:6" ht="18" customHeight="1">
      <c r="A99" s="548" t="s">
        <v>52</v>
      </c>
      <c r="B99" s="528" t="s">
        <v>248</v>
      </c>
      <c r="C99" s="438"/>
      <c r="D99" s="439">
        <v>36917</v>
      </c>
      <c r="E99" s="440">
        <v>36917</v>
      </c>
      <c r="F99" s="488">
        <f t="shared" si="2"/>
        <v>100</v>
      </c>
    </row>
    <row r="100" spans="1:6" ht="18" customHeight="1">
      <c r="A100" s="548" t="s">
        <v>53</v>
      </c>
      <c r="B100" s="531" t="s">
        <v>249</v>
      </c>
      <c r="C100" s="438"/>
      <c r="D100" s="439"/>
      <c r="E100" s="440"/>
      <c r="F100" s="488"/>
    </row>
    <row r="101" spans="1:6" ht="18" customHeight="1">
      <c r="A101" s="548" t="s">
        <v>60</v>
      </c>
      <c r="B101" s="532" t="s">
        <v>250</v>
      </c>
      <c r="C101" s="438"/>
      <c r="D101" s="439"/>
      <c r="E101" s="440"/>
      <c r="F101" s="488"/>
    </row>
    <row r="102" spans="1:6" ht="18" customHeight="1">
      <c r="A102" s="548" t="s">
        <v>61</v>
      </c>
      <c r="B102" s="532" t="s">
        <v>251</v>
      </c>
      <c r="C102" s="438"/>
      <c r="D102" s="439"/>
      <c r="E102" s="440"/>
      <c r="F102" s="488"/>
    </row>
    <row r="103" spans="1:6" ht="18" customHeight="1">
      <c r="A103" s="548" t="s">
        <v>62</v>
      </c>
      <c r="B103" s="531" t="s">
        <v>252</v>
      </c>
      <c r="C103" s="438">
        <v>6949275</v>
      </c>
      <c r="D103" s="439">
        <v>7231272</v>
      </c>
      <c r="E103" s="440">
        <v>7231272</v>
      </c>
      <c r="F103" s="432">
        <f>E103/D103*100</f>
        <v>100</v>
      </c>
    </row>
    <row r="104" spans="1:6" ht="18" customHeight="1">
      <c r="A104" s="548" t="s">
        <v>63</v>
      </c>
      <c r="B104" s="531" t="s">
        <v>253</v>
      </c>
      <c r="C104" s="438"/>
      <c r="D104" s="439"/>
      <c r="E104" s="440"/>
      <c r="F104" s="488"/>
    </row>
    <row r="105" spans="1:6" ht="18" customHeight="1">
      <c r="A105" s="548" t="s">
        <v>65</v>
      </c>
      <c r="B105" s="532" t="s">
        <v>254</v>
      </c>
      <c r="C105" s="438"/>
      <c r="D105" s="439"/>
      <c r="E105" s="440"/>
      <c r="F105" s="488"/>
    </row>
    <row r="106" spans="1:6" ht="18" customHeight="1">
      <c r="A106" s="559" t="s">
        <v>106</v>
      </c>
      <c r="B106" s="533" t="s">
        <v>255</v>
      </c>
      <c r="C106" s="438"/>
      <c r="D106" s="439"/>
      <c r="E106" s="440"/>
      <c r="F106" s="488"/>
    </row>
    <row r="107" spans="1:6" ht="18" customHeight="1">
      <c r="A107" s="548" t="s">
        <v>256</v>
      </c>
      <c r="B107" s="533" t="s">
        <v>257</v>
      </c>
      <c r="C107" s="438"/>
      <c r="D107" s="439"/>
      <c r="E107" s="440"/>
      <c r="F107" s="488"/>
    </row>
    <row r="108" spans="1:6" ht="18" customHeight="1" thickBot="1">
      <c r="A108" s="560" t="s">
        <v>258</v>
      </c>
      <c r="B108" s="534" t="s">
        <v>259</v>
      </c>
      <c r="C108" s="489">
        <v>3500000</v>
      </c>
      <c r="D108" s="490">
        <v>3897500</v>
      </c>
      <c r="E108" s="491">
        <v>3897500</v>
      </c>
      <c r="F108" s="432">
        <f>E108/D108*100</f>
        <v>100</v>
      </c>
    </row>
    <row r="109" spans="1:6" ht="18" customHeight="1" thickBot="1">
      <c r="A109" s="546" t="s">
        <v>2</v>
      </c>
      <c r="B109" s="535" t="s">
        <v>657</v>
      </c>
      <c r="C109" s="415">
        <f>+C110+C112+C114</f>
        <v>34780500</v>
      </c>
      <c r="D109" s="423">
        <f>+D110+D112+D114</f>
        <v>49269769</v>
      </c>
      <c r="E109" s="424">
        <f>+E110+E112+E114</f>
        <v>47583115</v>
      </c>
      <c r="F109" s="484">
        <f>E109/D109*100</f>
        <v>96.57669594513423</v>
      </c>
    </row>
    <row r="110" spans="1:6" ht="18" customHeight="1">
      <c r="A110" s="547" t="s">
        <v>54</v>
      </c>
      <c r="B110" s="528" t="s">
        <v>260</v>
      </c>
      <c r="C110" s="426">
        <v>33780500</v>
      </c>
      <c r="D110" s="435">
        <v>46447537</v>
      </c>
      <c r="E110" s="427">
        <v>45610883</v>
      </c>
      <c r="F110" s="432">
        <f>E110/D110*100</f>
        <v>98.19871180682841</v>
      </c>
    </row>
    <row r="111" spans="1:6" ht="18" customHeight="1">
      <c r="A111" s="547" t="s">
        <v>55</v>
      </c>
      <c r="B111" s="536" t="s">
        <v>261</v>
      </c>
      <c r="C111" s="426"/>
      <c r="D111" s="435"/>
      <c r="E111" s="427"/>
      <c r="F111" s="488"/>
    </row>
    <row r="112" spans="1:6" ht="18" customHeight="1">
      <c r="A112" s="547" t="s">
        <v>56</v>
      </c>
      <c r="B112" s="536" t="s">
        <v>107</v>
      </c>
      <c r="C112" s="429"/>
      <c r="D112" s="430">
        <v>1822232</v>
      </c>
      <c r="E112" s="431">
        <v>1822232</v>
      </c>
      <c r="F112" s="488">
        <v>100</v>
      </c>
    </row>
    <row r="113" spans="1:6" ht="18" customHeight="1">
      <c r="A113" s="547" t="s">
        <v>57</v>
      </c>
      <c r="B113" s="536" t="s">
        <v>262</v>
      </c>
      <c r="C113" s="429"/>
      <c r="D113" s="430"/>
      <c r="E113" s="431"/>
      <c r="F113" s="488"/>
    </row>
    <row r="114" spans="1:6" ht="18" customHeight="1">
      <c r="A114" s="547" t="s">
        <v>58</v>
      </c>
      <c r="B114" s="537" t="s">
        <v>263</v>
      </c>
      <c r="C114" s="429">
        <v>1000000</v>
      </c>
      <c r="D114" s="429">
        <v>1000000</v>
      </c>
      <c r="E114" s="431">
        <v>150000</v>
      </c>
      <c r="F114" s="488">
        <v>15</v>
      </c>
    </row>
    <row r="115" spans="1:6" ht="18" customHeight="1">
      <c r="A115" s="547" t="s">
        <v>64</v>
      </c>
      <c r="B115" s="538" t="s">
        <v>264</v>
      </c>
      <c r="C115" s="429"/>
      <c r="D115" s="430"/>
      <c r="E115" s="431"/>
      <c r="F115" s="488"/>
    </row>
    <row r="116" spans="1:6" ht="18" customHeight="1">
      <c r="A116" s="547" t="s">
        <v>66</v>
      </c>
      <c r="B116" s="539" t="s">
        <v>265</v>
      </c>
      <c r="C116" s="429"/>
      <c r="D116" s="430"/>
      <c r="E116" s="431"/>
      <c r="F116" s="488"/>
    </row>
    <row r="117" spans="1:6" ht="18" customHeight="1">
      <c r="A117" s="547" t="s">
        <v>108</v>
      </c>
      <c r="B117" s="532" t="s">
        <v>251</v>
      </c>
      <c r="C117" s="429"/>
      <c r="D117" s="430"/>
      <c r="E117" s="431"/>
      <c r="F117" s="488"/>
    </row>
    <row r="118" spans="1:6" ht="18" customHeight="1">
      <c r="A118" s="547" t="s">
        <v>109</v>
      </c>
      <c r="B118" s="532" t="s">
        <v>266</v>
      </c>
      <c r="C118" s="429"/>
      <c r="D118" s="430"/>
      <c r="E118" s="431"/>
      <c r="F118" s="488"/>
    </row>
    <row r="119" spans="1:6" ht="18" customHeight="1">
      <c r="A119" s="547" t="s">
        <v>267</v>
      </c>
      <c r="B119" s="532" t="s">
        <v>268</v>
      </c>
      <c r="C119" s="429"/>
      <c r="D119" s="430"/>
      <c r="E119" s="431"/>
      <c r="F119" s="488"/>
    </row>
    <row r="120" spans="1:6" ht="18" customHeight="1">
      <c r="A120" s="547" t="s">
        <v>269</v>
      </c>
      <c r="B120" s="532" t="s">
        <v>254</v>
      </c>
      <c r="C120" s="429"/>
      <c r="D120" s="430"/>
      <c r="E120" s="431"/>
      <c r="F120" s="488"/>
    </row>
    <row r="121" spans="1:6" ht="18" customHeight="1">
      <c r="A121" s="547" t="s">
        <v>270</v>
      </c>
      <c r="B121" s="532" t="s">
        <v>271</v>
      </c>
      <c r="C121" s="429">
        <v>1000000</v>
      </c>
      <c r="D121" s="430">
        <v>1000000</v>
      </c>
      <c r="E121" s="431">
        <v>150000</v>
      </c>
      <c r="F121" s="488">
        <v>15</v>
      </c>
    </row>
    <row r="122" spans="1:6" ht="18" customHeight="1" thickBot="1">
      <c r="A122" s="559" t="s">
        <v>272</v>
      </c>
      <c r="B122" s="532" t="s">
        <v>273</v>
      </c>
      <c r="C122" s="438"/>
      <c r="D122" s="438"/>
      <c r="E122" s="440"/>
      <c r="F122" s="493"/>
    </row>
    <row r="123" spans="1:6" ht="18" customHeight="1" thickBot="1">
      <c r="A123" s="546" t="s">
        <v>3</v>
      </c>
      <c r="B123" s="540" t="s">
        <v>274</v>
      </c>
      <c r="C123" s="415">
        <f>+C124+C125</f>
        <v>16740852</v>
      </c>
      <c r="D123" s="423">
        <f>+D124+D125</f>
        <v>10576792</v>
      </c>
      <c r="E123" s="424">
        <f>+E124+E125</f>
        <v>0</v>
      </c>
      <c r="F123" s="492">
        <f>E123/D123*100</f>
        <v>0</v>
      </c>
    </row>
    <row r="124" spans="1:6" ht="18" customHeight="1">
      <c r="A124" s="547" t="s">
        <v>38</v>
      </c>
      <c r="B124" s="541" t="s">
        <v>33</v>
      </c>
      <c r="C124" s="426">
        <v>16740852</v>
      </c>
      <c r="D124" s="426">
        <v>10576792</v>
      </c>
      <c r="E124" s="427"/>
      <c r="F124" s="487">
        <f>E124/D124*100</f>
        <v>0</v>
      </c>
    </row>
    <row r="125" spans="1:6" ht="18" customHeight="1" thickBot="1">
      <c r="A125" s="549" t="s">
        <v>149</v>
      </c>
      <c r="B125" s="536" t="s">
        <v>34</v>
      </c>
      <c r="C125" s="438"/>
      <c r="D125" s="439"/>
      <c r="E125" s="440"/>
      <c r="F125" s="493"/>
    </row>
    <row r="126" spans="1:6" ht="18" customHeight="1" thickBot="1">
      <c r="A126" s="546" t="s">
        <v>4</v>
      </c>
      <c r="B126" s="540" t="s">
        <v>275</v>
      </c>
      <c r="C126" s="415">
        <f>+C93+C109+C123</f>
        <v>170423521</v>
      </c>
      <c r="D126" s="423">
        <f>+D93+D109+D123</f>
        <v>203670223</v>
      </c>
      <c r="E126" s="424">
        <f>+E93+E109+E123</f>
        <v>183001806</v>
      </c>
      <c r="F126" s="492">
        <f>E126/D126*100</f>
        <v>89.8520182795695</v>
      </c>
    </row>
    <row r="127" spans="1:6" ht="18" customHeight="1" thickBot="1">
      <c r="A127" s="546" t="s">
        <v>5</v>
      </c>
      <c r="B127" s="540" t="s">
        <v>276</v>
      </c>
      <c r="C127" s="415">
        <f>+C128+C129+C130</f>
        <v>0</v>
      </c>
      <c r="D127" s="415">
        <f>+D128+D129+D130</f>
        <v>0</v>
      </c>
      <c r="E127" s="424">
        <f>+E128+E129+E130</f>
        <v>0</v>
      </c>
      <c r="F127" s="432"/>
    </row>
    <row r="128" spans="1:6" ht="18" customHeight="1">
      <c r="A128" s="547" t="s">
        <v>41</v>
      </c>
      <c r="B128" s="541" t="s">
        <v>277</v>
      </c>
      <c r="C128" s="429"/>
      <c r="D128" s="430"/>
      <c r="E128" s="431"/>
      <c r="F128" s="487"/>
    </row>
    <row r="129" spans="1:6" ht="18" customHeight="1">
      <c r="A129" s="547" t="s">
        <v>42</v>
      </c>
      <c r="B129" s="541" t="s">
        <v>278</v>
      </c>
      <c r="C129" s="429"/>
      <c r="D129" s="430"/>
      <c r="E129" s="431"/>
      <c r="F129" s="488"/>
    </row>
    <row r="130" spans="1:6" ht="18" customHeight="1" thickBot="1">
      <c r="A130" s="559" t="s">
        <v>43</v>
      </c>
      <c r="B130" s="542" t="s">
        <v>279</v>
      </c>
      <c r="C130" s="429"/>
      <c r="D130" s="430"/>
      <c r="E130" s="431"/>
      <c r="F130" s="432"/>
    </row>
    <row r="131" spans="1:6" ht="18" customHeight="1" thickBot="1">
      <c r="A131" s="546" t="s">
        <v>6</v>
      </c>
      <c r="B131" s="540" t="s">
        <v>280</v>
      </c>
      <c r="C131" s="415">
        <f>+C132+C133+C134+C135</f>
        <v>0</v>
      </c>
      <c r="D131" s="423">
        <f>+D132+D133+D134+D135</f>
        <v>0</v>
      </c>
      <c r="E131" s="424">
        <f>+E132+E133+E134+E135</f>
        <v>0</v>
      </c>
      <c r="F131" s="492"/>
    </row>
    <row r="132" spans="1:6" ht="18" customHeight="1">
      <c r="A132" s="547" t="s">
        <v>44</v>
      </c>
      <c r="B132" s="541" t="s">
        <v>281</v>
      </c>
      <c r="C132" s="429"/>
      <c r="D132" s="430"/>
      <c r="E132" s="431"/>
      <c r="F132" s="487"/>
    </row>
    <row r="133" spans="1:6" ht="18" customHeight="1">
      <c r="A133" s="547" t="s">
        <v>45</v>
      </c>
      <c r="B133" s="541" t="s">
        <v>282</v>
      </c>
      <c r="C133" s="429"/>
      <c r="D133" s="430"/>
      <c r="E133" s="431"/>
      <c r="F133" s="488"/>
    </row>
    <row r="134" spans="1:6" ht="18" customHeight="1">
      <c r="A134" s="547" t="s">
        <v>183</v>
      </c>
      <c r="B134" s="541" t="s">
        <v>283</v>
      </c>
      <c r="C134" s="429"/>
      <c r="D134" s="430"/>
      <c r="E134" s="431"/>
      <c r="F134" s="488"/>
    </row>
    <row r="135" spans="1:6" ht="18" customHeight="1" thickBot="1">
      <c r="A135" s="559" t="s">
        <v>185</v>
      </c>
      <c r="B135" s="542" t="s">
        <v>284</v>
      </c>
      <c r="C135" s="429"/>
      <c r="D135" s="430"/>
      <c r="E135" s="431"/>
      <c r="F135" s="493"/>
    </row>
    <row r="136" spans="1:6" ht="18" customHeight="1" thickBot="1">
      <c r="A136" s="546" t="s">
        <v>7</v>
      </c>
      <c r="B136" s="540" t="s">
        <v>285</v>
      </c>
      <c r="C136" s="443">
        <f>+C137+C138+C139+C140</f>
        <v>42569130</v>
      </c>
      <c r="D136" s="444">
        <f>+D137+D138+D139+D140</f>
        <v>44418804</v>
      </c>
      <c r="E136" s="445">
        <f>+E137+E138+E139+E140</f>
        <v>44418804</v>
      </c>
      <c r="F136" s="432">
        <f>E136/D136*100</f>
        <v>100</v>
      </c>
    </row>
    <row r="137" spans="1:6" ht="18" customHeight="1">
      <c r="A137" s="547" t="s">
        <v>46</v>
      </c>
      <c r="B137" s="541" t="s">
        <v>286</v>
      </c>
      <c r="C137" s="429"/>
      <c r="D137" s="430">
        <v>2006456</v>
      </c>
      <c r="E137" s="431">
        <v>2006456</v>
      </c>
      <c r="F137" s="487">
        <v>100</v>
      </c>
    </row>
    <row r="138" spans="1:6" ht="18" customHeight="1">
      <c r="A138" s="547" t="s">
        <v>47</v>
      </c>
      <c r="B138" s="541" t="s">
        <v>652</v>
      </c>
      <c r="C138" s="429">
        <v>42569130</v>
      </c>
      <c r="D138" s="430">
        <v>42412348</v>
      </c>
      <c r="E138" s="431">
        <v>42412348</v>
      </c>
      <c r="F138" s="432">
        <f>E138/D138*100</f>
        <v>100</v>
      </c>
    </row>
    <row r="139" spans="1:6" ht="18" customHeight="1">
      <c r="A139" s="547" t="s">
        <v>98</v>
      </c>
      <c r="B139" s="541" t="s">
        <v>288</v>
      </c>
      <c r="C139" s="429"/>
      <c r="D139" s="430"/>
      <c r="E139" s="431"/>
      <c r="F139" s="488"/>
    </row>
    <row r="140" spans="1:6" ht="18" customHeight="1" thickBot="1">
      <c r="A140" s="559" t="s">
        <v>193</v>
      </c>
      <c r="B140" s="542" t="s">
        <v>289</v>
      </c>
      <c r="C140" s="429"/>
      <c r="D140" s="430"/>
      <c r="E140" s="431"/>
      <c r="F140" s="493"/>
    </row>
    <row r="141" spans="1:6" ht="18" customHeight="1" thickBot="1">
      <c r="A141" s="546" t="s">
        <v>8</v>
      </c>
      <c r="B141" s="540" t="s">
        <v>290</v>
      </c>
      <c r="C141" s="494">
        <f>+C142+C143+C144+C145</f>
        <v>0</v>
      </c>
      <c r="D141" s="495">
        <f>+D142+D143+D144+D145</f>
        <v>0</v>
      </c>
      <c r="E141" s="496">
        <f>+E142+E143+E144+E145</f>
        <v>0</v>
      </c>
      <c r="F141" s="492"/>
    </row>
    <row r="142" spans="1:6" ht="18" customHeight="1">
      <c r="A142" s="547" t="s">
        <v>99</v>
      </c>
      <c r="B142" s="541" t="s">
        <v>291</v>
      </c>
      <c r="C142" s="429"/>
      <c r="D142" s="430"/>
      <c r="E142" s="431"/>
      <c r="F142" s="487"/>
    </row>
    <row r="143" spans="1:6" ht="18" customHeight="1">
      <c r="A143" s="547" t="s">
        <v>100</v>
      </c>
      <c r="B143" s="541" t="s">
        <v>292</v>
      </c>
      <c r="C143" s="429"/>
      <c r="D143" s="430"/>
      <c r="E143" s="431"/>
      <c r="F143" s="488"/>
    </row>
    <row r="144" spans="1:6" ht="18" customHeight="1">
      <c r="A144" s="547" t="s">
        <v>198</v>
      </c>
      <c r="B144" s="541" t="s">
        <v>293</v>
      </c>
      <c r="C144" s="429"/>
      <c r="D144" s="430"/>
      <c r="E144" s="431"/>
      <c r="F144" s="488"/>
    </row>
    <row r="145" spans="1:6" ht="18" customHeight="1" thickBot="1">
      <c r="A145" s="547" t="s">
        <v>200</v>
      </c>
      <c r="B145" s="541" t="s">
        <v>294</v>
      </c>
      <c r="C145" s="429"/>
      <c r="D145" s="430"/>
      <c r="E145" s="431"/>
      <c r="F145" s="493"/>
    </row>
    <row r="146" spans="1:6" ht="18" customHeight="1" thickBot="1">
      <c r="A146" s="546" t="s">
        <v>9</v>
      </c>
      <c r="B146" s="540" t="s">
        <v>653</v>
      </c>
      <c r="C146" s="497">
        <f>+C127+C131+C136+C141-C138</f>
        <v>0</v>
      </c>
      <c r="D146" s="498">
        <f>+D127+D131+D136+D141-D138</f>
        <v>2006456</v>
      </c>
      <c r="E146" s="499">
        <f>+E127+E131+E136+E141-E138</f>
        <v>2006456</v>
      </c>
      <c r="F146" s="432">
        <f>E146/D146*100</f>
        <v>100</v>
      </c>
    </row>
    <row r="147" spans="1:6" ht="18" customHeight="1" thickBot="1">
      <c r="A147" s="561" t="s">
        <v>10</v>
      </c>
      <c r="B147" s="543" t="s">
        <v>296</v>
      </c>
      <c r="C147" s="497">
        <f>+C126+C146</f>
        <v>170423521</v>
      </c>
      <c r="D147" s="498">
        <f>+D126+D146</f>
        <v>205676679</v>
      </c>
      <c r="E147" s="499">
        <f>+E126+E146</f>
        <v>185008262</v>
      </c>
      <c r="F147" s="492">
        <f>E147/D147*100</f>
        <v>89.95101578823139</v>
      </c>
    </row>
    <row r="148" spans="3:6" ht="18" customHeight="1">
      <c r="C148" s="500"/>
      <c r="D148" s="500"/>
      <c r="E148" s="500"/>
      <c r="F148" s="476"/>
    </row>
    <row r="149" spans="1:6" ht="18" customHeight="1">
      <c r="A149" s="476"/>
      <c r="B149" s="476"/>
      <c r="C149" s="501"/>
      <c r="D149" s="476"/>
      <c r="E149" s="476"/>
      <c r="F149" s="476"/>
    </row>
    <row r="150" spans="1:6" ht="18" customHeight="1" thickBot="1">
      <c r="A150" s="657" t="s">
        <v>74</v>
      </c>
      <c r="B150" s="657"/>
      <c r="C150" s="656" t="s">
        <v>674</v>
      </c>
      <c r="D150" s="656"/>
      <c r="E150" s="656"/>
      <c r="F150" s="656"/>
    </row>
    <row r="151" spans="1:6" ht="18" customHeight="1" thickBot="1">
      <c r="A151" s="546">
        <v>1</v>
      </c>
      <c r="B151" s="535" t="s">
        <v>297</v>
      </c>
      <c r="C151" s="502">
        <f>+C61-C126</f>
        <v>-13182333</v>
      </c>
      <c r="D151" s="415">
        <f>+D61-D126</f>
        <v>-13476517</v>
      </c>
      <c r="E151" s="415">
        <f>+E61-E126</f>
        <v>-384705</v>
      </c>
      <c r="F151" s="432">
        <f>E151/D151*100</f>
        <v>2.85463224659606</v>
      </c>
    </row>
    <row r="152" spans="1:6" ht="18" customHeight="1" thickBot="1">
      <c r="A152" s="546" t="s">
        <v>2</v>
      </c>
      <c r="B152" s="535" t="s">
        <v>298</v>
      </c>
      <c r="C152" s="502">
        <f>+C84-C146</f>
        <v>13182333</v>
      </c>
      <c r="D152" s="415">
        <f>+D84-D146</f>
        <v>13476517</v>
      </c>
      <c r="E152" s="415">
        <f>+E84-E146</f>
        <v>13476517</v>
      </c>
      <c r="F152" s="432">
        <f>E152/D152*100</f>
        <v>100</v>
      </c>
    </row>
    <row r="153" ht="18.75">
      <c r="C153" s="165"/>
    </row>
  </sheetData>
  <sheetProtection/>
  <mergeCells count="15">
    <mergeCell ref="A1:F1"/>
    <mergeCell ref="C90:E90"/>
    <mergeCell ref="F90:F91"/>
    <mergeCell ref="A90:A91"/>
    <mergeCell ref="B3:B4"/>
    <mergeCell ref="A3:A4"/>
    <mergeCell ref="C150:F150"/>
    <mergeCell ref="A2:B2"/>
    <mergeCell ref="C3:E3"/>
    <mergeCell ref="C2:F2"/>
    <mergeCell ref="A87:F87"/>
    <mergeCell ref="A89:B89"/>
    <mergeCell ref="B90:B91"/>
    <mergeCell ref="F3:F4"/>
    <mergeCell ref="A150:B150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3" r:id="rId3"/>
  <headerFooter alignWithMargins="0">
    <oddHeader xml:space="preserve">&amp;C&amp;"Times New Roman CE,Félkövér"&amp;12
MÓRÁGY   KÖZSÉGI ÖNKORMÁNYZAT 
2017.  ÉVI KÖLTSÉGVETÉSÉNEK   ÖSSZEVONT  MÉRLEGE&amp;10
&amp;R&amp;"Times New Roman CE,Félkövér dőlt"&amp;11 1. számú melléklet </oddHeader>
  </headerFooter>
  <rowBreaks count="1" manualBreakCount="1">
    <brk id="86" max="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1">
      <selection activeCell="D23" sqref="D23"/>
    </sheetView>
  </sheetViews>
  <sheetFormatPr defaultColWidth="9.00390625" defaultRowHeight="12.75"/>
  <cols>
    <col min="1" max="1" width="60.375" style="230" customWidth="1"/>
    <col min="2" max="2" width="6.125" style="231" customWidth="1"/>
    <col min="3" max="3" width="15.00390625" style="231" customWidth="1"/>
    <col min="4" max="4" width="17.875" style="232" customWidth="1"/>
  </cols>
  <sheetData>
    <row r="1" spans="1:4" ht="12.75">
      <c r="A1" s="743" t="s">
        <v>669</v>
      </c>
      <c r="B1" s="743"/>
      <c r="C1" s="743"/>
      <c r="D1" s="743"/>
    </row>
    <row r="2" spans="1:4" ht="15.75">
      <c r="A2" s="744" t="s">
        <v>697</v>
      </c>
      <c r="B2" s="744"/>
      <c r="C2" s="744"/>
      <c r="D2" s="744"/>
    </row>
    <row r="4" spans="2:4" ht="13.5" thickBot="1">
      <c r="B4" s="745" t="s">
        <v>684</v>
      </c>
      <c r="C4" s="745"/>
      <c r="D4" s="745"/>
    </row>
    <row r="5" spans="1:4" ht="12.75">
      <c r="A5" s="746" t="s">
        <v>561</v>
      </c>
      <c r="B5" s="736" t="s">
        <v>365</v>
      </c>
      <c r="C5" s="739" t="s">
        <v>453</v>
      </c>
      <c r="D5" s="739" t="s">
        <v>454</v>
      </c>
    </row>
    <row r="6" spans="1:4" ht="12.75" customHeight="1">
      <c r="A6" s="747"/>
      <c r="B6" s="737"/>
      <c r="C6" s="740"/>
      <c r="D6" s="740"/>
    </row>
    <row r="7" spans="1:4" ht="12.75" customHeight="1">
      <c r="A7" s="748"/>
      <c r="B7" s="738"/>
      <c r="C7" s="741" t="s">
        <v>455</v>
      </c>
      <c r="D7" s="741"/>
    </row>
    <row r="8" spans="1:4" ht="13.5" thickBot="1">
      <c r="A8" s="233" t="s">
        <v>562</v>
      </c>
      <c r="B8" s="234" t="s">
        <v>457</v>
      </c>
      <c r="C8" s="235" t="s">
        <v>458</v>
      </c>
      <c r="D8" s="236" t="s">
        <v>459</v>
      </c>
    </row>
    <row r="9" spans="1:4" ht="12.75">
      <c r="A9" s="214" t="s">
        <v>563</v>
      </c>
      <c r="B9" s="215" t="s">
        <v>461</v>
      </c>
      <c r="C9" s="237">
        <v>1661365854</v>
      </c>
      <c r="D9" s="238">
        <v>1661365854</v>
      </c>
    </row>
    <row r="10" spans="1:4" ht="12.75">
      <c r="A10" s="217" t="s">
        <v>564</v>
      </c>
      <c r="B10" s="218" t="s">
        <v>463</v>
      </c>
      <c r="C10" s="239"/>
      <c r="D10" s="240"/>
    </row>
    <row r="11" spans="1:4" ht="12.75">
      <c r="A11" s="217" t="s">
        <v>565</v>
      </c>
      <c r="B11" s="218" t="s">
        <v>465</v>
      </c>
      <c r="C11" s="239">
        <v>3918063</v>
      </c>
      <c r="D11" s="240">
        <v>3918063</v>
      </c>
    </row>
    <row r="12" spans="1:4" ht="12.75">
      <c r="A12" s="217" t="s">
        <v>566</v>
      </c>
      <c r="B12" s="218" t="s">
        <v>467</v>
      </c>
      <c r="C12" s="241">
        <v>-535131222</v>
      </c>
      <c r="D12" s="241">
        <v>-580224926</v>
      </c>
    </row>
    <row r="13" spans="1:4" ht="12.75">
      <c r="A13" s="217" t="s">
        <v>567</v>
      </c>
      <c r="B13" s="218" t="s">
        <v>469</v>
      </c>
      <c r="C13" s="241"/>
      <c r="D13" s="242">
        <v>0</v>
      </c>
    </row>
    <row r="14" spans="1:4" ht="12.75">
      <c r="A14" s="217" t="s">
        <v>568</v>
      </c>
      <c r="B14" s="218" t="s">
        <v>471</v>
      </c>
      <c r="C14" s="241">
        <v>-45093704</v>
      </c>
      <c r="D14" s="242">
        <v>1337655</v>
      </c>
    </row>
    <row r="15" spans="1:4" ht="12.75">
      <c r="A15" s="217" t="s">
        <v>569</v>
      </c>
      <c r="B15" s="218" t="s">
        <v>473</v>
      </c>
      <c r="C15" s="243">
        <f>+C9+C10+C11+C12+C13+C14</f>
        <v>1085058991</v>
      </c>
      <c r="D15" s="244">
        <f>+D9+D10+D11+D12+D13+D14</f>
        <v>1086396646</v>
      </c>
    </row>
    <row r="16" spans="1:4" ht="12.75">
      <c r="A16" s="217" t="s">
        <v>570</v>
      </c>
      <c r="B16" s="218" t="s">
        <v>475</v>
      </c>
      <c r="C16" s="245">
        <v>839559</v>
      </c>
      <c r="D16" s="246">
        <v>761061</v>
      </c>
    </row>
    <row r="17" spans="1:4" ht="12.75">
      <c r="A17" s="217" t="s">
        <v>571</v>
      </c>
      <c r="B17" s="218" t="s">
        <v>477</v>
      </c>
      <c r="C17" s="241">
        <v>2006456</v>
      </c>
      <c r="D17" s="242">
        <v>2300640</v>
      </c>
    </row>
    <row r="18" spans="1:4" ht="12.75">
      <c r="A18" s="217" t="s">
        <v>572</v>
      </c>
      <c r="B18" s="218" t="s">
        <v>10</v>
      </c>
      <c r="C18" s="241">
        <v>566905</v>
      </c>
      <c r="D18" s="242">
        <v>740785</v>
      </c>
    </row>
    <row r="19" spans="1:4" ht="12.75">
      <c r="A19" s="217" t="s">
        <v>573</v>
      </c>
      <c r="B19" s="218" t="s">
        <v>11</v>
      </c>
      <c r="C19" s="243">
        <f>SUM(C16:C18)</f>
        <v>3412920</v>
      </c>
      <c r="D19" s="244">
        <f>+D16+D17+D18</f>
        <v>3802486</v>
      </c>
    </row>
    <row r="20" spans="1:4" ht="12.75">
      <c r="A20" s="217" t="s">
        <v>574</v>
      </c>
      <c r="B20" s="218" t="s">
        <v>12</v>
      </c>
      <c r="C20" s="243"/>
      <c r="D20" s="244"/>
    </row>
    <row r="21" spans="1:4" ht="21">
      <c r="A21" s="217" t="s">
        <v>575</v>
      </c>
      <c r="B21" s="218" t="s">
        <v>13</v>
      </c>
      <c r="C21" s="241"/>
      <c r="D21" s="242"/>
    </row>
    <row r="22" spans="1:4" ht="12.75">
      <c r="A22" s="217" t="s">
        <v>576</v>
      </c>
      <c r="B22" s="218" t="s">
        <v>14</v>
      </c>
      <c r="C22" s="247">
        <v>156710365</v>
      </c>
      <c r="D22" s="248">
        <v>156530693</v>
      </c>
    </row>
    <row r="23" spans="1:4" ht="13.5" thickBot="1">
      <c r="A23" s="249" t="s">
        <v>577</v>
      </c>
      <c r="B23" s="225" t="s">
        <v>15</v>
      </c>
      <c r="C23" s="250">
        <f>+C15+C19+C21+C22+C20</f>
        <v>1245182276</v>
      </c>
      <c r="D23" s="251">
        <f>+D15+D19+D21+D22+D20</f>
        <v>1246729825</v>
      </c>
    </row>
    <row r="24" spans="1:4" ht="15.75">
      <c r="A24" s="227"/>
      <c r="B24" s="229"/>
      <c r="C24" s="229"/>
      <c r="D24" s="228"/>
    </row>
    <row r="25" spans="1:4" ht="15.75">
      <c r="A25" s="227"/>
      <c r="B25" s="229"/>
      <c r="C25" s="229"/>
      <c r="D25" s="228"/>
    </row>
    <row r="26" spans="1:4" ht="15.75">
      <c r="A26" s="229"/>
      <c r="B26" s="229"/>
      <c r="C26" s="229"/>
      <c r="D26" s="228"/>
    </row>
    <row r="27" spans="1:4" ht="15.75">
      <c r="A27" s="742"/>
      <c r="B27" s="742"/>
      <c r="C27" s="742"/>
      <c r="D27" s="742"/>
    </row>
    <row r="28" spans="1:4" ht="15.75">
      <c r="A28" s="742"/>
      <c r="B28" s="742"/>
      <c r="C28" s="742"/>
      <c r="D28" s="742"/>
    </row>
  </sheetData>
  <sheetProtection/>
  <mergeCells count="10">
    <mergeCell ref="A27:D27"/>
    <mergeCell ref="A28:D28"/>
    <mergeCell ref="A1:D1"/>
    <mergeCell ref="A2:D2"/>
    <mergeCell ref="B4:D4"/>
    <mergeCell ref="A5:A7"/>
    <mergeCell ref="B5:B7"/>
    <mergeCell ref="C5:C6"/>
    <mergeCell ref="D5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&amp;C&amp;"Times New Roman CE,Félkövér"&amp;12Mórágy Községi Önkormányzata&amp;R&amp;"Times New Roman CE,Félkövér dőlt"&amp;9 7.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"/>
  <sheetViews>
    <sheetView view="pageLayout" workbookViewId="0" topLeftCell="A1">
      <selection activeCell="D9" sqref="D9"/>
    </sheetView>
  </sheetViews>
  <sheetFormatPr defaultColWidth="9.00390625" defaultRowHeight="12.75"/>
  <cols>
    <col min="1" max="1" width="6.875" style="296" customWidth="1"/>
    <col min="2" max="2" width="36.00390625" style="297" customWidth="1"/>
    <col min="3" max="3" width="17.00390625" style="297" customWidth="1"/>
    <col min="4" max="9" width="12.875" style="297" customWidth="1"/>
    <col min="10" max="10" width="13.875" style="297" customWidth="1"/>
  </cols>
  <sheetData>
    <row r="1" spans="1:10" ht="14.25" thickBot="1">
      <c r="A1" s="252"/>
      <c r="B1" s="253"/>
      <c r="C1" s="253"/>
      <c r="D1" s="253"/>
      <c r="E1" s="253"/>
      <c r="F1" s="253"/>
      <c r="G1" s="253"/>
      <c r="H1" s="253"/>
      <c r="I1" s="253"/>
      <c r="J1" s="254" t="s">
        <v>675</v>
      </c>
    </row>
    <row r="2" spans="1:10" ht="12.75">
      <c r="A2" s="753" t="s">
        <v>37</v>
      </c>
      <c r="B2" s="749" t="s">
        <v>578</v>
      </c>
      <c r="C2" s="749" t="s">
        <v>579</v>
      </c>
      <c r="D2" s="749" t="s">
        <v>580</v>
      </c>
      <c r="E2" s="749" t="s">
        <v>688</v>
      </c>
      <c r="F2" s="255" t="s">
        <v>581</v>
      </c>
      <c r="G2" s="256"/>
      <c r="H2" s="256"/>
      <c r="I2" s="257"/>
      <c r="J2" s="751" t="s">
        <v>582</v>
      </c>
    </row>
    <row r="3" spans="1:10" ht="24.75" thickBot="1">
      <c r="A3" s="754"/>
      <c r="B3" s="755"/>
      <c r="C3" s="755"/>
      <c r="D3" s="750"/>
      <c r="E3" s="750"/>
      <c r="F3" s="258" t="s">
        <v>583</v>
      </c>
      <c r="G3" s="258" t="s">
        <v>668</v>
      </c>
      <c r="H3" s="258" t="s">
        <v>689</v>
      </c>
      <c r="I3" s="259" t="s">
        <v>690</v>
      </c>
      <c r="J3" s="752"/>
    </row>
    <row r="4" spans="1:10" ht="13.5" thickBot="1">
      <c r="A4" s="260">
        <v>1</v>
      </c>
      <c r="B4" s="261">
        <v>2</v>
      </c>
      <c r="C4" s="262">
        <v>3</v>
      </c>
      <c r="D4" s="262">
        <v>4</v>
      </c>
      <c r="E4" s="262">
        <v>5</v>
      </c>
      <c r="F4" s="262">
        <v>6</v>
      </c>
      <c r="G4" s="262">
        <v>7</v>
      </c>
      <c r="H4" s="262">
        <v>8</v>
      </c>
      <c r="I4" s="262">
        <v>9</v>
      </c>
      <c r="J4" s="263" t="s">
        <v>584</v>
      </c>
    </row>
    <row r="5" spans="1:10" ht="21">
      <c r="A5" s="264" t="s">
        <v>1</v>
      </c>
      <c r="B5" s="265" t="s">
        <v>585</v>
      </c>
      <c r="C5" s="266"/>
      <c r="D5" s="267">
        <f aca="true" t="shared" si="0" ref="D5:I5">SUM(D6:D7)</f>
        <v>0</v>
      </c>
      <c r="E5" s="267">
        <f t="shared" si="0"/>
        <v>0</v>
      </c>
      <c r="F5" s="267">
        <f t="shared" si="0"/>
        <v>0</v>
      </c>
      <c r="G5" s="267">
        <f t="shared" si="0"/>
        <v>0</v>
      </c>
      <c r="H5" s="267">
        <f t="shared" si="0"/>
        <v>0</v>
      </c>
      <c r="I5" s="268">
        <f t="shared" si="0"/>
        <v>0</v>
      </c>
      <c r="J5" s="269">
        <f aca="true" t="shared" si="1" ref="J5:J17">SUM(F5:I5)</f>
        <v>0</v>
      </c>
    </row>
    <row r="6" spans="1:10" ht="12.75">
      <c r="A6" s="270" t="s">
        <v>2</v>
      </c>
      <c r="B6" s="271"/>
      <c r="C6" s="272"/>
      <c r="D6" s="273"/>
      <c r="E6" s="273"/>
      <c r="F6" s="273"/>
      <c r="G6" s="273"/>
      <c r="H6" s="273"/>
      <c r="I6" s="274"/>
      <c r="J6" s="275">
        <f t="shared" si="1"/>
        <v>0</v>
      </c>
    </row>
    <row r="7" spans="1:10" ht="12.75">
      <c r="A7" s="270" t="s">
        <v>3</v>
      </c>
      <c r="B7" s="271" t="s">
        <v>586</v>
      </c>
      <c r="C7" s="272"/>
      <c r="D7" s="273"/>
      <c r="E7" s="273"/>
      <c r="F7" s="273"/>
      <c r="G7" s="273"/>
      <c r="H7" s="273"/>
      <c r="I7" s="274"/>
      <c r="J7" s="275">
        <f t="shared" si="1"/>
        <v>0</v>
      </c>
    </row>
    <row r="8" spans="1:10" ht="21">
      <c r="A8" s="270" t="s">
        <v>4</v>
      </c>
      <c r="B8" s="276" t="s">
        <v>587</v>
      </c>
      <c r="C8" s="277"/>
      <c r="D8" s="278"/>
      <c r="E8" s="278">
        <f>SUM(E9:E10)</f>
        <v>0</v>
      </c>
      <c r="F8" s="278">
        <f>SUM(F9:F10)</f>
        <v>0</v>
      </c>
      <c r="G8" s="278">
        <f>SUM(G9:G10)</f>
        <v>0</v>
      </c>
      <c r="H8" s="278">
        <f>SUM(H9:H10)</f>
        <v>0</v>
      </c>
      <c r="I8" s="279">
        <f>SUM(I9:I10)</f>
        <v>0</v>
      </c>
      <c r="J8" s="280">
        <f t="shared" si="1"/>
        <v>0</v>
      </c>
    </row>
    <row r="9" spans="1:10" ht="12.75">
      <c r="A9" s="270" t="s">
        <v>5</v>
      </c>
      <c r="B9" s="271" t="s">
        <v>588</v>
      </c>
      <c r="C9" s="272"/>
      <c r="D9" s="273"/>
      <c r="E9" s="273"/>
      <c r="F9" s="273"/>
      <c r="G9" s="273"/>
      <c r="H9" s="273"/>
      <c r="I9" s="274"/>
      <c r="J9" s="275">
        <f t="shared" si="1"/>
        <v>0</v>
      </c>
    </row>
    <row r="10" spans="1:10" ht="12.75">
      <c r="A10" s="270" t="s">
        <v>6</v>
      </c>
      <c r="B10" s="271"/>
      <c r="C10" s="272"/>
      <c r="D10" s="273"/>
      <c r="E10" s="273"/>
      <c r="F10" s="273"/>
      <c r="G10" s="273"/>
      <c r="H10" s="273"/>
      <c r="I10" s="274"/>
      <c r="J10" s="275">
        <f t="shared" si="1"/>
        <v>0</v>
      </c>
    </row>
    <row r="11" spans="1:10" ht="12.75">
      <c r="A11" s="270" t="s">
        <v>7</v>
      </c>
      <c r="B11" s="281" t="s">
        <v>589</v>
      </c>
      <c r="C11" s="277"/>
      <c r="D11" s="278">
        <f aca="true" t="shared" si="2" ref="D11:I11">SUM(D12:D12)</f>
        <v>0</v>
      </c>
      <c r="E11" s="278">
        <f t="shared" si="2"/>
        <v>0</v>
      </c>
      <c r="F11" s="278">
        <f t="shared" si="2"/>
        <v>0</v>
      </c>
      <c r="G11" s="278">
        <f t="shared" si="2"/>
        <v>0</v>
      </c>
      <c r="H11" s="278">
        <f t="shared" si="2"/>
        <v>0</v>
      </c>
      <c r="I11" s="279">
        <f t="shared" si="2"/>
        <v>0</v>
      </c>
      <c r="J11" s="280">
        <f t="shared" si="1"/>
        <v>0</v>
      </c>
    </row>
    <row r="12" spans="1:10" ht="12.75">
      <c r="A12" s="270" t="s">
        <v>8</v>
      </c>
      <c r="B12" s="271" t="s">
        <v>586</v>
      </c>
      <c r="C12" s="272"/>
      <c r="D12" s="273"/>
      <c r="E12" s="273"/>
      <c r="F12" s="273"/>
      <c r="G12" s="273"/>
      <c r="H12" s="273"/>
      <c r="I12" s="274"/>
      <c r="J12" s="275">
        <f t="shared" si="1"/>
        <v>0</v>
      </c>
    </row>
    <row r="13" spans="1:10" ht="12.75">
      <c r="A13" s="270" t="s">
        <v>9</v>
      </c>
      <c r="B13" s="281" t="s">
        <v>590</v>
      </c>
      <c r="C13" s="277"/>
      <c r="D13" s="278">
        <f aca="true" t="shared" si="3" ref="D13:I13">SUM(D14:D14)</f>
        <v>0</v>
      </c>
      <c r="E13" s="278">
        <f t="shared" si="3"/>
        <v>0</v>
      </c>
      <c r="F13" s="278">
        <f t="shared" si="3"/>
        <v>0</v>
      </c>
      <c r="G13" s="278">
        <f t="shared" si="3"/>
        <v>0</v>
      </c>
      <c r="H13" s="278">
        <f t="shared" si="3"/>
        <v>0</v>
      </c>
      <c r="I13" s="279">
        <f t="shared" si="3"/>
        <v>0</v>
      </c>
      <c r="J13" s="280">
        <f t="shared" si="1"/>
        <v>0</v>
      </c>
    </row>
    <row r="14" spans="1:10" ht="12.75">
      <c r="A14" s="270" t="s">
        <v>10</v>
      </c>
      <c r="B14" s="271" t="s">
        <v>586</v>
      </c>
      <c r="C14" s="272"/>
      <c r="D14" s="273"/>
      <c r="E14" s="273"/>
      <c r="F14" s="273"/>
      <c r="G14" s="273"/>
      <c r="H14" s="273"/>
      <c r="I14" s="274"/>
      <c r="J14" s="275">
        <f t="shared" si="1"/>
        <v>0</v>
      </c>
    </row>
    <row r="15" spans="1:10" ht="12.75">
      <c r="A15" s="282" t="s">
        <v>11</v>
      </c>
      <c r="B15" s="283" t="s">
        <v>591</v>
      </c>
      <c r="C15" s="284"/>
      <c r="D15" s="285"/>
      <c r="E15" s="285"/>
      <c r="F15" s="285">
        <f>SUM(F16:F17)</f>
        <v>0</v>
      </c>
      <c r="G15" s="285">
        <f>SUM(G16:G17)</f>
        <v>0</v>
      </c>
      <c r="H15" s="285">
        <f>SUM(H16:H17)</f>
        <v>0</v>
      </c>
      <c r="I15" s="286">
        <f>SUM(I16:I17)</f>
        <v>0</v>
      </c>
      <c r="J15" s="280">
        <f t="shared" si="1"/>
        <v>0</v>
      </c>
    </row>
    <row r="16" spans="1:10" ht="12.75">
      <c r="A16" s="282" t="s">
        <v>12</v>
      </c>
      <c r="B16" s="271" t="s">
        <v>592</v>
      </c>
      <c r="C16" s="272"/>
      <c r="D16" s="273"/>
      <c r="E16" s="273"/>
      <c r="F16" s="273"/>
      <c r="G16" s="273"/>
      <c r="H16" s="273"/>
      <c r="I16" s="274"/>
      <c r="J16" s="275">
        <f t="shared" si="1"/>
        <v>0</v>
      </c>
    </row>
    <row r="17" spans="1:10" ht="13.5" thickBot="1">
      <c r="A17" s="282" t="s">
        <v>13</v>
      </c>
      <c r="B17" s="271" t="s">
        <v>586</v>
      </c>
      <c r="C17" s="287"/>
      <c r="D17" s="288"/>
      <c r="E17" s="288"/>
      <c r="F17" s="288"/>
      <c r="G17" s="288"/>
      <c r="H17" s="288"/>
      <c r="I17" s="289"/>
      <c r="J17" s="275">
        <f t="shared" si="1"/>
        <v>0</v>
      </c>
    </row>
    <row r="18" spans="1:10" ht="13.5" thickBot="1">
      <c r="A18" s="290" t="s">
        <v>14</v>
      </c>
      <c r="B18" s="291" t="s">
        <v>593</v>
      </c>
      <c r="C18" s="292"/>
      <c r="D18" s="293">
        <f aca="true" t="shared" si="4" ref="D18:J18">D5+D8+D11+D13+D15</f>
        <v>0</v>
      </c>
      <c r="E18" s="293">
        <f t="shared" si="4"/>
        <v>0</v>
      </c>
      <c r="F18" s="293">
        <f t="shared" si="4"/>
        <v>0</v>
      </c>
      <c r="G18" s="293">
        <f t="shared" si="4"/>
        <v>0</v>
      </c>
      <c r="H18" s="293">
        <f t="shared" si="4"/>
        <v>0</v>
      </c>
      <c r="I18" s="294">
        <f t="shared" si="4"/>
        <v>0</v>
      </c>
      <c r="J18" s="295">
        <f t="shared" si="4"/>
        <v>0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086614173228347" right="0.7086614173228347" top="1.13" bottom="0.7480314960629921" header="0.31496062992125984" footer="0.31496062992125984"/>
  <pageSetup horizontalDpi="600" verticalDpi="600" orientation="landscape" paperSize="9" scale="97" r:id="rId1"/>
  <headerFooter>
    <oddHeader>&amp;C&amp;"Times New Roman CE,Félkövér"&amp;12Mórágy Községi Önkormányzat
Többéves kihatással járó döntések célok és évek szerinti bontásban&amp;R&amp;"Times New Roman CE,Félkövér dőlt"&amp;9 8. számú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C15" sqref="C15"/>
    </sheetView>
  </sheetViews>
  <sheetFormatPr defaultColWidth="9.00390625" defaultRowHeight="12.75"/>
  <cols>
    <col min="1" max="1" width="5.875" style="298" customWidth="1"/>
    <col min="2" max="2" width="54.875" style="329" customWidth="1"/>
    <col min="3" max="4" width="17.625" style="329" customWidth="1"/>
  </cols>
  <sheetData>
    <row r="1" spans="2:4" ht="15.75">
      <c r="B1" s="756" t="s">
        <v>594</v>
      </c>
      <c r="C1" s="756"/>
      <c r="D1" s="756"/>
    </row>
    <row r="2" spans="1:4" ht="16.5" thickBot="1">
      <c r="A2" s="300"/>
      <c r="B2" s="299"/>
      <c r="C2" s="301"/>
      <c r="D2" s="302" t="s">
        <v>674</v>
      </c>
    </row>
    <row r="3" spans="1:4" ht="36.75" thickBot="1">
      <c r="A3" s="303" t="s">
        <v>447</v>
      </c>
      <c r="B3" s="304" t="s">
        <v>0</v>
      </c>
      <c r="C3" s="304" t="s">
        <v>671</v>
      </c>
      <c r="D3" s="305" t="s">
        <v>595</v>
      </c>
    </row>
    <row r="4" spans="1:4" ht="13.5" thickBot="1">
      <c r="A4" s="306">
        <v>1</v>
      </c>
      <c r="B4" s="307">
        <v>2</v>
      </c>
      <c r="C4" s="307">
        <v>3</v>
      </c>
      <c r="D4" s="308">
        <v>4</v>
      </c>
    </row>
    <row r="5" spans="1:4" ht="12.75">
      <c r="A5" s="309" t="s">
        <v>1</v>
      </c>
      <c r="B5" s="310" t="s">
        <v>596</v>
      </c>
      <c r="C5" s="311"/>
      <c r="D5" s="312"/>
    </row>
    <row r="6" spans="1:4" ht="12.75">
      <c r="A6" s="313" t="s">
        <v>2</v>
      </c>
      <c r="B6" s="314" t="s">
        <v>597</v>
      </c>
      <c r="C6" s="315"/>
      <c r="D6" s="316"/>
    </row>
    <row r="7" spans="1:4" ht="12.75">
      <c r="A7" s="313" t="s">
        <v>3</v>
      </c>
      <c r="B7" s="314" t="s">
        <v>598</v>
      </c>
      <c r="C7" s="315"/>
      <c r="D7" s="316"/>
    </row>
    <row r="8" spans="1:4" ht="12.75">
      <c r="A8" s="313" t="s">
        <v>4</v>
      </c>
      <c r="B8" s="314" t="s">
        <v>599</v>
      </c>
      <c r="C8" s="315"/>
      <c r="D8" s="316"/>
    </row>
    <row r="9" spans="1:4" ht="12.75">
      <c r="A9" s="313" t="s">
        <v>5</v>
      </c>
      <c r="B9" s="314" t="s">
        <v>600</v>
      </c>
      <c r="C9" s="315">
        <f>SUM(C10:C15)</f>
        <v>0</v>
      </c>
      <c r="D9" s="316"/>
    </row>
    <row r="10" spans="1:4" ht="12.75">
      <c r="A10" s="313" t="s">
        <v>6</v>
      </c>
      <c r="B10" s="314" t="s">
        <v>601</v>
      </c>
      <c r="C10" s="315"/>
      <c r="D10" s="316"/>
    </row>
    <row r="11" spans="1:4" ht="12.75">
      <c r="A11" s="313" t="s">
        <v>7</v>
      </c>
      <c r="B11" s="317" t="s">
        <v>602</v>
      </c>
      <c r="C11" s="315"/>
      <c r="D11" s="316"/>
    </row>
    <row r="12" spans="1:4" ht="12.75">
      <c r="A12" s="313" t="s">
        <v>9</v>
      </c>
      <c r="B12" s="317" t="s">
        <v>603</v>
      </c>
      <c r="C12" s="315"/>
      <c r="D12" s="316"/>
    </row>
    <row r="13" spans="1:4" ht="12.75">
      <c r="A13" s="313" t="s">
        <v>10</v>
      </c>
      <c r="B13" s="317" t="s">
        <v>604</v>
      </c>
      <c r="C13" s="315"/>
      <c r="D13" s="316"/>
    </row>
    <row r="14" spans="1:4" ht="12.75">
      <c r="A14" s="313" t="s">
        <v>11</v>
      </c>
      <c r="B14" s="317" t="s">
        <v>605</v>
      </c>
      <c r="C14" s="315"/>
      <c r="D14" s="316"/>
    </row>
    <row r="15" spans="1:4" ht="22.5">
      <c r="A15" s="313" t="s">
        <v>12</v>
      </c>
      <c r="B15" s="317" t="s">
        <v>606</v>
      </c>
      <c r="C15" s="315"/>
      <c r="D15" s="316"/>
    </row>
    <row r="16" spans="1:4" ht="12.75">
      <c r="A16" s="313" t="s">
        <v>13</v>
      </c>
      <c r="B16" s="314" t="s">
        <v>607</v>
      </c>
      <c r="C16" s="315">
        <v>1024945</v>
      </c>
      <c r="D16" s="316">
        <v>72000</v>
      </c>
    </row>
    <row r="17" spans="1:4" ht="12.75">
      <c r="A17" s="313" t="s">
        <v>14</v>
      </c>
      <c r="B17" s="314" t="s">
        <v>608</v>
      </c>
      <c r="C17" s="315"/>
      <c r="D17" s="316"/>
    </row>
    <row r="18" spans="1:4" ht="12.75">
      <c r="A18" s="313" t="s">
        <v>15</v>
      </c>
      <c r="B18" s="314" t="s">
        <v>609</v>
      </c>
      <c r="C18" s="315"/>
      <c r="D18" s="316"/>
    </row>
    <row r="19" spans="1:4" ht="12.75">
      <c r="A19" s="313" t="s">
        <v>16</v>
      </c>
      <c r="B19" s="314" t="s">
        <v>610</v>
      </c>
      <c r="C19" s="315"/>
      <c r="D19" s="316"/>
    </row>
    <row r="20" spans="1:4" ht="12.75">
      <c r="A20" s="313" t="s">
        <v>17</v>
      </c>
      <c r="B20" s="314" t="s">
        <v>611</v>
      </c>
      <c r="C20" s="315"/>
      <c r="D20" s="316"/>
    </row>
    <row r="21" spans="1:4" ht="12.75">
      <c r="A21" s="313" t="s">
        <v>18</v>
      </c>
      <c r="B21" s="314" t="s">
        <v>612</v>
      </c>
      <c r="C21" s="318"/>
      <c r="D21" s="316"/>
    </row>
    <row r="22" spans="1:4" ht="12.75">
      <c r="A22" s="313" t="s">
        <v>19</v>
      </c>
      <c r="B22" s="314" t="s">
        <v>613</v>
      </c>
      <c r="C22" s="318"/>
      <c r="D22" s="316"/>
    </row>
    <row r="23" spans="1:4" ht="12.75">
      <c r="A23" s="313" t="s">
        <v>20</v>
      </c>
      <c r="B23" s="319"/>
      <c r="C23" s="318"/>
      <c r="D23" s="316"/>
    </row>
    <row r="24" spans="1:4" ht="12.75">
      <c r="A24" s="313" t="s">
        <v>21</v>
      </c>
      <c r="B24" s="319"/>
      <c r="C24" s="318"/>
      <c r="D24" s="316"/>
    </row>
    <row r="25" spans="1:4" ht="12.75">
      <c r="A25" s="313" t="s">
        <v>22</v>
      </c>
      <c r="B25" s="319"/>
      <c r="C25" s="318"/>
      <c r="D25" s="316"/>
    </row>
    <row r="26" spans="1:4" ht="12.75">
      <c r="A26" s="313" t="s">
        <v>23</v>
      </c>
      <c r="B26" s="319"/>
      <c r="C26" s="318"/>
      <c r="D26" s="316"/>
    </row>
    <row r="27" spans="1:4" ht="12.75">
      <c r="A27" s="313" t="s">
        <v>24</v>
      </c>
      <c r="B27" s="319"/>
      <c r="C27" s="318"/>
      <c r="D27" s="316"/>
    </row>
    <row r="28" spans="1:4" ht="12.75">
      <c r="A28" s="313" t="s">
        <v>25</v>
      </c>
      <c r="B28" s="319"/>
      <c r="C28" s="318"/>
      <c r="D28" s="316"/>
    </row>
    <row r="29" spans="1:4" ht="13.5" thickBot="1">
      <c r="A29" s="320" t="s">
        <v>26</v>
      </c>
      <c r="B29" s="321"/>
      <c r="C29" s="322"/>
      <c r="D29" s="323"/>
    </row>
    <row r="30" spans="1:4" ht="13.5" thickBot="1">
      <c r="A30" s="324" t="s">
        <v>27</v>
      </c>
      <c r="B30" s="325" t="s">
        <v>405</v>
      </c>
      <c r="C30" s="326">
        <f>+C5+C6+C7+C8+C9+C16+C17+C18+C19+C20+C21+C22+C23+C24+C25+C26+C27+C28+C29</f>
        <v>1024945</v>
      </c>
      <c r="D30" s="327">
        <f>+D5+D6+D7+D8+D9+D16+D17+D18+D19+D20+D21+D22+D23+D24+D25+D26+D27+D28+D29</f>
        <v>72000</v>
      </c>
    </row>
    <row r="31" spans="1:4" ht="12.75">
      <c r="A31" s="328"/>
      <c r="B31" s="757"/>
      <c r="C31" s="757"/>
      <c r="D31" s="757"/>
    </row>
  </sheetData>
  <sheetProtection/>
  <mergeCells count="2">
    <mergeCell ref="B1:D1"/>
    <mergeCell ref="B31:D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&amp;C&amp;"Times New Roman CE,Félkövér"&amp;12Mórágy Községi Önkormányzat&amp;R&amp;"Times New Roman CE,Félkövér dőlt"&amp;9 9.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9"/>
  <sheetViews>
    <sheetView view="pageLayout" workbookViewId="0" topLeftCell="A1">
      <selection activeCell="C11" sqref="C11"/>
    </sheetView>
  </sheetViews>
  <sheetFormatPr defaultColWidth="9.00390625" defaultRowHeight="12.75"/>
  <cols>
    <col min="1" max="1" width="5.50390625" style="189" customWidth="1"/>
    <col min="2" max="2" width="39.375" style="189" customWidth="1"/>
    <col min="3" max="8" width="13.875" style="189" customWidth="1"/>
    <col min="9" max="9" width="15.125" style="189" customWidth="1"/>
  </cols>
  <sheetData>
    <row r="1" spans="1:9" ht="15.75">
      <c r="A1" s="772" t="s">
        <v>614</v>
      </c>
      <c r="B1" s="773"/>
      <c r="C1" s="773"/>
      <c r="D1" s="773"/>
      <c r="E1" s="773"/>
      <c r="F1" s="773"/>
      <c r="G1" s="773"/>
      <c r="H1" s="773"/>
      <c r="I1" s="773"/>
    </row>
    <row r="2" spans="8:9" ht="14.25" thickBot="1">
      <c r="H2" s="774" t="s">
        <v>674</v>
      </c>
      <c r="I2" s="774"/>
    </row>
    <row r="3" spans="1:9" ht="13.5" thickBot="1">
      <c r="A3" s="775" t="s">
        <v>447</v>
      </c>
      <c r="B3" s="777" t="s">
        <v>615</v>
      </c>
      <c r="C3" s="779" t="s">
        <v>616</v>
      </c>
      <c r="D3" s="758" t="s">
        <v>617</v>
      </c>
      <c r="E3" s="759"/>
      <c r="F3" s="759"/>
      <c r="G3" s="759"/>
      <c r="H3" s="759"/>
      <c r="I3" s="760" t="s">
        <v>618</v>
      </c>
    </row>
    <row r="4" spans="1:9" ht="24.75" thickBot="1">
      <c r="A4" s="776"/>
      <c r="B4" s="778"/>
      <c r="C4" s="780"/>
      <c r="D4" s="330" t="s">
        <v>619</v>
      </c>
      <c r="E4" s="330" t="s">
        <v>620</v>
      </c>
      <c r="F4" s="330" t="s">
        <v>621</v>
      </c>
      <c r="G4" s="331" t="s">
        <v>622</v>
      </c>
      <c r="H4" s="331" t="s">
        <v>623</v>
      </c>
      <c r="I4" s="761"/>
    </row>
    <row r="5" spans="1:9" ht="13.5" thickBot="1">
      <c r="A5" s="306">
        <v>1</v>
      </c>
      <c r="B5" s="332">
        <v>2</v>
      </c>
      <c r="C5" s="332">
        <v>3</v>
      </c>
      <c r="D5" s="332">
        <v>4</v>
      </c>
      <c r="E5" s="332">
        <v>5</v>
      </c>
      <c r="F5" s="332">
        <v>6</v>
      </c>
      <c r="G5" s="332">
        <v>7</v>
      </c>
      <c r="H5" s="332" t="s">
        <v>624</v>
      </c>
      <c r="I5" s="333" t="s">
        <v>625</v>
      </c>
    </row>
    <row r="6" spans="1:9" ht="12.75">
      <c r="A6" s="762" t="s">
        <v>626</v>
      </c>
      <c r="B6" s="763"/>
      <c r="C6" s="763"/>
      <c r="D6" s="763"/>
      <c r="E6" s="763"/>
      <c r="F6" s="763"/>
      <c r="G6" s="763"/>
      <c r="H6" s="763"/>
      <c r="I6" s="764"/>
    </row>
    <row r="7" spans="1:9" ht="12.75">
      <c r="A7" s="334" t="s">
        <v>1</v>
      </c>
      <c r="B7" s="335" t="s">
        <v>627</v>
      </c>
      <c r="C7" s="319"/>
      <c r="D7" s="336"/>
      <c r="E7" s="336"/>
      <c r="F7" s="336"/>
      <c r="G7" s="337"/>
      <c r="H7" s="338">
        <f aca="true" t="shared" si="0" ref="H7:H13">SUM(D7:G7)</f>
        <v>0</v>
      </c>
      <c r="I7" s="339">
        <f aca="true" t="shared" si="1" ref="I7:I13">C7+H7</f>
        <v>0</v>
      </c>
    </row>
    <row r="8" spans="1:9" ht="22.5">
      <c r="A8" s="334" t="s">
        <v>2</v>
      </c>
      <c r="B8" s="335" t="s">
        <v>628</v>
      </c>
      <c r="C8" s="319"/>
      <c r="D8" s="336"/>
      <c r="E8" s="336"/>
      <c r="F8" s="336"/>
      <c r="G8" s="337"/>
      <c r="H8" s="338">
        <f t="shared" si="0"/>
        <v>0</v>
      </c>
      <c r="I8" s="339">
        <f t="shared" si="1"/>
        <v>0</v>
      </c>
    </row>
    <row r="9" spans="1:9" ht="22.5">
      <c r="A9" s="334" t="s">
        <v>3</v>
      </c>
      <c r="B9" s="335" t="s">
        <v>629</v>
      </c>
      <c r="C9" s="319"/>
      <c r="D9" s="336"/>
      <c r="E9" s="336"/>
      <c r="F9" s="336"/>
      <c r="G9" s="337"/>
      <c r="H9" s="338">
        <f t="shared" si="0"/>
        <v>0</v>
      </c>
      <c r="I9" s="339">
        <f t="shared" si="1"/>
        <v>0</v>
      </c>
    </row>
    <row r="10" spans="1:9" ht="12.75">
      <c r="A10" s="334" t="s">
        <v>4</v>
      </c>
      <c r="B10" s="335" t="s">
        <v>630</v>
      </c>
      <c r="C10" s="319"/>
      <c r="D10" s="336"/>
      <c r="E10" s="336"/>
      <c r="F10" s="336"/>
      <c r="G10" s="337"/>
      <c r="H10" s="338">
        <f t="shared" si="0"/>
        <v>0</v>
      </c>
      <c r="I10" s="339">
        <f t="shared" si="1"/>
        <v>0</v>
      </c>
    </row>
    <row r="11" spans="1:9" ht="22.5">
      <c r="A11" s="334" t="s">
        <v>5</v>
      </c>
      <c r="B11" s="335" t="s">
        <v>631</v>
      </c>
      <c r="C11" s="319"/>
      <c r="D11" s="336"/>
      <c r="E11" s="336"/>
      <c r="F11" s="336"/>
      <c r="G11" s="337"/>
      <c r="H11" s="338">
        <f t="shared" si="0"/>
        <v>0</v>
      </c>
      <c r="I11" s="339">
        <f t="shared" si="1"/>
        <v>0</v>
      </c>
    </row>
    <row r="12" spans="1:9" ht="12.75">
      <c r="A12" s="340" t="s">
        <v>6</v>
      </c>
      <c r="B12" s="341" t="s">
        <v>632</v>
      </c>
      <c r="C12" s="342">
        <v>761061</v>
      </c>
      <c r="D12" s="343"/>
      <c r="E12" s="343"/>
      <c r="F12" s="343"/>
      <c r="G12" s="344"/>
      <c r="H12" s="338">
        <f t="shared" si="0"/>
        <v>0</v>
      </c>
      <c r="I12" s="339">
        <f t="shared" si="1"/>
        <v>761061</v>
      </c>
    </row>
    <row r="13" spans="1:9" ht="13.5" thickBot="1">
      <c r="A13" s="345" t="s">
        <v>7</v>
      </c>
      <c r="B13" s="346" t="s">
        <v>633</v>
      </c>
      <c r="C13" s="321"/>
      <c r="D13" s="347"/>
      <c r="E13" s="347"/>
      <c r="F13" s="347"/>
      <c r="G13" s="348"/>
      <c r="H13" s="338">
        <f t="shared" si="0"/>
        <v>0</v>
      </c>
      <c r="I13" s="339">
        <f t="shared" si="1"/>
        <v>0</v>
      </c>
    </row>
    <row r="14" spans="1:9" ht="13.5" thickBot="1">
      <c r="A14" s="765" t="s">
        <v>634</v>
      </c>
      <c r="B14" s="766"/>
      <c r="C14" s="349">
        <f aca="true" t="shared" si="2" ref="C14:I14">SUM(C7:C13)</f>
        <v>761061</v>
      </c>
      <c r="D14" s="349">
        <f t="shared" si="2"/>
        <v>0</v>
      </c>
      <c r="E14" s="349">
        <f t="shared" si="2"/>
        <v>0</v>
      </c>
      <c r="F14" s="349">
        <f t="shared" si="2"/>
        <v>0</v>
      </c>
      <c r="G14" s="350">
        <f t="shared" si="2"/>
        <v>0</v>
      </c>
      <c r="H14" s="350">
        <f t="shared" si="2"/>
        <v>0</v>
      </c>
      <c r="I14" s="351">
        <f t="shared" si="2"/>
        <v>761061</v>
      </c>
    </row>
    <row r="15" spans="1:9" ht="12.75">
      <c r="A15" s="767" t="s">
        <v>635</v>
      </c>
      <c r="B15" s="768"/>
      <c r="C15" s="768"/>
      <c r="D15" s="768"/>
      <c r="E15" s="768"/>
      <c r="F15" s="768"/>
      <c r="G15" s="768"/>
      <c r="H15" s="768"/>
      <c r="I15" s="769"/>
    </row>
    <row r="16" spans="1:9" ht="12.75">
      <c r="A16" s="334" t="s">
        <v>1</v>
      </c>
      <c r="B16" s="335" t="s">
        <v>636</v>
      </c>
      <c r="C16" s="319"/>
      <c r="D16" s="336"/>
      <c r="E16" s="336"/>
      <c r="F16" s="336"/>
      <c r="G16" s="337"/>
      <c r="H16" s="338">
        <f>SUM(D16:G16)</f>
        <v>0</v>
      </c>
      <c r="I16" s="339">
        <f>C16+H16</f>
        <v>0</v>
      </c>
    </row>
    <row r="17" spans="1:9" ht="13.5" thickBot="1">
      <c r="A17" s="345" t="s">
        <v>2</v>
      </c>
      <c r="B17" s="346" t="s">
        <v>633</v>
      </c>
      <c r="C17" s="321"/>
      <c r="D17" s="347"/>
      <c r="E17" s="347"/>
      <c r="F17" s="347"/>
      <c r="G17" s="348"/>
      <c r="H17" s="338">
        <f>SUM(D17:G17)</f>
        <v>0</v>
      </c>
      <c r="I17" s="352">
        <f>C17+H17</f>
        <v>0</v>
      </c>
    </row>
    <row r="18" spans="1:9" ht="13.5" thickBot="1">
      <c r="A18" s="765" t="s">
        <v>637</v>
      </c>
      <c r="B18" s="766"/>
      <c r="C18" s="349">
        <f aca="true" t="shared" si="3" ref="C18:I18">SUM(C16:C17)</f>
        <v>0</v>
      </c>
      <c r="D18" s="349">
        <f t="shared" si="3"/>
        <v>0</v>
      </c>
      <c r="E18" s="349">
        <f t="shared" si="3"/>
        <v>0</v>
      </c>
      <c r="F18" s="349">
        <f t="shared" si="3"/>
        <v>0</v>
      </c>
      <c r="G18" s="350">
        <f t="shared" si="3"/>
        <v>0</v>
      </c>
      <c r="H18" s="350">
        <f t="shared" si="3"/>
        <v>0</v>
      </c>
      <c r="I18" s="351">
        <f t="shared" si="3"/>
        <v>0</v>
      </c>
    </row>
    <row r="19" spans="1:9" ht="13.5" thickBot="1">
      <c r="A19" s="770" t="s">
        <v>638</v>
      </c>
      <c r="B19" s="771"/>
      <c r="C19" s="353">
        <f aca="true" t="shared" si="4" ref="C19:I19">C14+C18</f>
        <v>761061</v>
      </c>
      <c r="D19" s="353">
        <f t="shared" si="4"/>
        <v>0</v>
      </c>
      <c r="E19" s="353">
        <f t="shared" si="4"/>
        <v>0</v>
      </c>
      <c r="F19" s="353">
        <f t="shared" si="4"/>
        <v>0</v>
      </c>
      <c r="G19" s="353">
        <f t="shared" si="4"/>
        <v>0</v>
      </c>
      <c r="H19" s="353">
        <f t="shared" si="4"/>
        <v>0</v>
      </c>
      <c r="I19" s="351">
        <f t="shared" si="4"/>
        <v>761061</v>
      </c>
    </row>
  </sheetData>
  <sheetProtection/>
  <mergeCells count="12"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&amp;C&amp;"Times New Roman CE,Félkövér"&amp;12Mórágy Községi Önkormányzat&amp;R&amp;"Times New Roman CE,Félkövér dőlt"&amp;9 10. számú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24" sqref="A24:A25"/>
    </sheetView>
  </sheetViews>
  <sheetFormatPr defaultColWidth="9.00390625" defaultRowHeight="12.75"/>
  <cols>
    <col min="1" max="1" width="46.375" style="0" customWidth="1"/>
    <col min="2" max="2" width="14.50390625" style="0" customWidth="1"/>
    <col min="3" max="3" width="66.125" style="0" customWidth="1"/>
    <col min="4" max="5" width="13.875" style="0" customWidth="1"/>
  </cols>
  <sheetData>
    <row r="1" spans="1:5" ht="18.75">
      <c r="A1" s="13" t="s">
        <v>69</v>
      </c>
      <c r="E1" s="16" t="s">
        <v>75</v>
      </c>
    </row>
    <row r="3" spans="1:5" ht="12.75">
      <c r="A3" s="17"/>
      <c r="B3" s="18"/>
      <c r="C3" s="17"/>
      <c r="D3" s="20"/>
      <c r="E3" s="18"/>
    </row>
    <row r="4" spans="1:5" ht="15.75">
      <c r="A4" s="11" t="s">
        <v>115</v>
      </c>
      <c r="B4" s="19"/>
      <c r="C4" s="17"/>
      <c r="D4" s="20"/>
      <c r="E4" s="18"/>
    </row>
    <row r="5" spans="1:5" ht="12.75">
      <c r="A5" s="17"/>
      <c r="B5" s="18"/>
      <c r="C5" s="17"/>
      <c r="D5" s="20"/>
      <c r="E5" s="18"/>
    </row>
    <row r="6" spans="1:5" ht="12.75">
      <c r="A6" s="17" t="s">
        <v>117</v>
      </c>
      <c r="B6" s="18">
        <f>+Összesített!F55</f>
        <v>0</v>
      </c>
      <c r="C6" s="17" t="s">
        <v>80</v>
      </c>
      <c r="D6" s="20" t="e">
        <f>+'Mérleg 2.1.sz.mell összesen '!#REF!+#REF!</f>
        <v>#REF!</v>
      </c>
      <c r="E6" s="18" t="e">
        <f aca="true" t="shared" si="0" ref="E6:E15">+B6-D6</f>
        <v>#REF!</v>
      </c>
    </row>
    <row r="7" spans="1:5" ht="12.75">
      <c r="A7" s="17" t="s">
        <v>70</v>
      </c>
      <c r="B7" s="18">
        <f>+Összesített!F59</f>
        <v>0</v>
      </c>
      <c r="C7" s="17" t="s">
        <v>81</v>
      </c>
      <c r="D7" s="20" t="e">
        <f>+'Mérleg 2.1.sz.mell összesen '!#REF!+#REF!</f>
        <v>#REF!</v>
      </c>
      <c r="E7" s="18" t="e">
        <f t="shared" si="0"/>
        <v>#REF!</v>
      </c>
    </row>
    <row r="8" spans="1:5" ht="12.75">
      <c r="A8" s="17" t="s">
        <v>118</v>
      </c>
      <c r="B8" s="18">
        <f>+Összesített!F75</f>
        <v>100</v>
      </c>
      <c r="C8" s="17" t="s">
        <v>82</v>
      </c>
      <c r="D8" s="20" t="e">
        <f>+'Mérleg 2.1.sz.mell összesen '!#REF!+#REF!</f>
        <v>#REF!</v>
      </c>
      <c r="E8" s="18" t="e">
        <f t="shared" si="0"/>
        <v>#REF!</v>
      </c>
    </row>
    <row r="9" spans="1:5" ht="12.75">
      <c r="A9" s="17"/>
      <c r="B9" s="18"/>
      <c r="C9" s="17"/>
      <c r="D9" s="20"/>
      <c r="E9" s="18"/>
    </row>
    <row r="10" spans="1:5" ht="12.75">
      <c r="A10" s="17"/>
      <c r="B10" s="18"/>
      <c r="C10" s="17"/>
      <c r="D10" s="20"/>
      <c r="E10" s="18"/>
    </row>
    <row r="11" spans="1:5" ht="15.75">
      <c r="A11" s="11" t="s">
        <v>116</v>
      </c>
      <c r="B11" s="19"/>
      <c r="C11" s="17"/>
      <c r="D11" s="20"/>
      <c r="E11" s="18"/>
    </row>
    <row r="12" spans="1:5" ht="12.75">
      <c r="A12" s="17"/>
      <c r="B12" s="18"/>
      <c r="C12" s="17"/>
      <c r="D12" s="20"/>
      <c r="E12" s="18"/>
    </row>
    <row r="13" spans="1:5" ht="12.75">
      <c r="A13" s="17" t="s">
        <v>86</v>
      </c>
      <c r="B13" s="18" t="e">
        <f>+Összesített!#REF!</f>
        <v>#REF!</v>
      </c>
      <c r="C13" s="17" t="s">
        <v>83</v>
      </c>
      <c r="D13" s="20" t="e">
        <f>+'Mérleg 2.1.sz.mell összesen '!#REF!+#REF!</f>
        <v>#REF!</v>
      </c>
      <c r="E13" s="18" t="e">
        <f t="shared" si="0"/>
        <v>#REF!</v>
      </c>
    </row>
    <row r="14" spans="1:5" ht="12.75">
      <c r="A14" s="17" t="s">
        <v>71</v>
      </c>
      <c r="B14" s="18" t="e">
        <f>+Összesített!#REF!</f>
        <v>#REF!</v>
      </c>
      <c r="C14" s="17" t="s">
        <v>84</v>
      </c>
      <c r="D14" s="20" t="e">
        <f>+'Mérleg 2.1.sz.mell összesen '!#REF!+#REF!</f>
        <v>#REF!</v>
      </c>
      <c r="E14" s="18" t="e">
        <f t="shared" si="0"/>
        <v>#REF!</v>
      </c>
    </row>
    <row r="15" spans="1:5" ht="12.75">
      <c r="A15" s="17" t="s">
        <v>72</v>
      </c>
      <c r="B15" s="18" t="e">
        <f>+Összesített!#REF!</f>
        <v>#REF!</v>
      </c>
      <c r="C15" s="17" t="s">
        <v>85</v>
      </c>
      <c r="D15" s="20" t="e">
        <f>+'Mérleg 2.1.sz.mell összesen '!#REF!+#REF!</f>
        <v>#REF!</v>
      </c>
      <c r="E15" s="18" t="e">
        <f t="shared" si="0"/>
        <v>#REF!</v>
      </c>
    </row>
    <row r="16" spans="1:5" ht="12.75">
      <c r="A16" s="14"/>
      <c r="B16" s="14"/>
      <c r="C16" s="17"/>
      <c r="D16" s="20"/>
      <c r="E16" s="15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19" spans="1:5" ht="12.75">
      <c r="A19" s="14"/>
      <c r="B19" s="14"/>
      <c r="C19" s="14"/>
      <c r="D19" s="14"/>
      <c r="E19" s="14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view="pageLayout" zoomScaleNormal="120" zoomScaleSheetLayoutView="130" workbookViewId="0" topLeftCell="A142">
      <selection activeCell="D151" sqref="D151"/>
    </sheetView>
  </sheetViews>
  <sheetFormatPr defaultColWidth="9.00390625" defaultRowHeight="12.75"/>
  <cols>
    <col min="1" max="1" width="9.50390625" style="42" customWidth="1"/>
    <col min="2" max="2" width="81.625" style="42" customWidth="1"/>
    <col min="3" max="3" width="19.375" style="500" customWidth="1"/>
    <col min="4" max="4" width="20.50390625" style="500" customWidth="1"/>
    <col min="5" max="5" width="20.00390625" style="500" customWidth="1"/>
    <col min="6" max="6" width="12.125" style="476" customWidth="1"/>
    <col min="7" max="7" width="9.00390625" style="5" customWidth="1"/>
    <col min="8" max="16384" width="9.375" style="5" customWidth="1"/>
  </cols>
  <sheetData>
    <row r="1" spans="1:6" ht="15.75" customHeight="1">
      <c r="A1" s="662" t="s">
        <v>300</v>
      </c>
      <c r="B1" s="662"/>
      <c r="C1" s="662"/>
      <c r="D1" s="662"/>
      <c r="E1" s="662"/>
      <c r="F1" s="662"/>
    </row>
    <row r="2" spans="1:6" ht="15.75" customHeight="1" thickBot="1">
      <c r="A2" s="657" t="s">
        <v>361</v>
      </c>
      <c r="B2" s="657"/>
      <c r="C2" s="670" t="s">
        <v>674</v>
      </c>
      <c r="D2" s="670"/>
      <c r="E2" s="670"/>
      <c r="F2" s="670"/>
    </row>
    <row r="3" spans="1:6" ht="24" customHeight="1">
      <c r="A3" s="678" t="s">
        <v>37</v>
      </c>
      <c r="B3" s="676" t="s">
        <v>0</v>
      </c>
      <c r="C3" s="671" t="s">
        <v>691</v>
      </c>
      <c r="D3" s="672"/>
      <c r="E3" s="673"/>
      <c r="F3" s="674" t="s">
        <v>125</v>
      </c>
    </row>
    <row r="4" spans="1:6" ht="24" customHeight="1" thickBot="1">
      <c r="A4" s="679"/>
      <c r="B4" s="677"/>
      <c r="C4" s="504" t="s">
        <v>123</v>
      </c>
      <c r="D4" s="504" t="s">
        <v>124</v>
      </c>
      <c r="E4" s="505" t="s">
        <v>360</v>
      </c>
      <c r="F4" s="675"/>
    </row>
    <row r="5" spans="1:6" ht="18" customHeight="1" thickBot="1">
      <c r="A5" s="38">
        <v>1</v>
      </c>
      <c r="B5" s="39">
        <v>2</v>
      </c>
      <c r="C5" s="420">
        <v>3</v>
      </c>
      <c r="D5" s="421">
        <v>4</v>
      </c>
      <c r="E5" s="417">
        <v>5</v>
      </c>
      <c r="F5" s="422">
        <v>6</v>
      </c>
    </row>
    <row r="6" spans="1:6" s="6" customFormat="1" ht="18" customHeight="1" thickBot="1">
      <c r="A6" s="372" t="s">
        <v>1</v>
      </c>
      <c r="B6" s="373" t="s">
        <v>132</v>
      </c>
      <c r="C6" s="415">
        <f>+C7+C8+C9+C10+C11+C12</f>
        <v>56428969</v>
      </c>
      <c r="D6" s="423">
        <f>+D7+D8+D9+D10+D11+D12</f>
        <v>60619092</v>
      </c>
      <c r="E6" s="424">
        <f>+E7+E8+E9+E10+E11+E12</f>
        <v>60619092</v>
      </c>
      <c r="F6" s="425">
        <f>E6/D6*100</f>
        <v>100</v>
      </c>
    </row>
    <row r="7" spans="1:6" s="1" customFormat="1" ht="18" customHeight="1">
      <c r="A7" s="374" t="s">
        <v>48</v>
      </c>
      <c r="B7" s="375" t="s">
        <v>133</v>
      </c>
      <c r="C7" s="426">
        <v>18877414</v>
      </c>
      <c r="D7" s="426">
        <v>19877414</v>
      </c>
      <c r="E7" s="427">
        <v>19877414</v>
      </c>
      <c r="F7" s="428">
        <f>E7/D7*100</f>
        <v>100</v>
      </c>
    </row>
    <row r="8" spans="1:6" s="1" customFormat="1" ht="18" customHeight="1">
      <c r="A8" s="376" t="s">
        <v>49</v>
      </c>
      <c r="B8" s="377" t="s">
        <v>134</v>
      </c>
      <c r="C8" s="429">
        <v>18703673</v>
      </c>
      <c r="D8" s="430">
        <v>20130640</v>
      </c>
      <c r="E8" s="431">
        <v>20130640</v>
      </c>
      <c r="F8" s="428">
        <v>100</v>
      </c>
    </row>
    <row r="9" spans="1:6" s="1" customFormat="1" ht="18" customHeight="1">
      <c r="A9" s="376" t="s">
        <v>50</v>
      </c>
      <c r="B9" s="377" t="s">
        <v>135</v>
      </c>
      <c r="C9" s="429">
        <v>17647882</v>
      </c>
      <c r="D9" s="429">
        <v>17715743</v>
      </c>
      <c r="E9" s="431">
        <v>17715743</v>
      </c>
      <c r="F9" s="428">
        <f>E9/D9*100</f>
        <v>100</v>
      </c>
    </row>
    <row r="10" spans="1:6" s="1" customFormat="1" ht="18" customHeight="1">
      <c r="A10" s="376" t="s">
        <v>51</v>
      </c>
      <c r="B10" s="377" t="s">
        <v>136</v>
      </c>
      <c r="C10" s="429">
        <v>1200000</v>
      </c>
      <c r="D10" s="429">
        <v>1200000</v>
      </c>
      <c r="E10" s="431">
        <v>1200000</v>
      </c>
      <c r="F10" s="428">
        <f>E10/D10*100</f>
        <v>100</v>
      </c>
    </row>
    <row r="11" spans="1:6" s="1" customFormat="1" ht="18" customHeight="1">
      <c r="A11" s="376" t="s">
        <v>137</v>
      </c>
      <c r="B11" s="377" t="s">
        <v>665</v>
      </c>
      <c r="C11" s="429">
        <v>0</v>
      </c>
      <c r="D11" s="430">
        <v>1651922</v>
      </c>
      <c r="E11" s="431">
        <v>1651922</v>
      </c>
      <c r="F11" s="432">
        <f>E11/D11*100</f>
        <v>100</v>
      </c>
    </row>
    <row r="12" spans="1:6" s="1" customFormat="1" ht="18" customHeight="1" thickBot="1">
      <c r="A12" s="378" t="s">
        <v>52</v>
      </c>
      <c r="B12" s="379" t="s">
        <v>666</v>
      </c>
      <c r="C12" s="429"/>
      <c r="D12" s="430">
        <v>43373</v>
      </c>
      <c r="E12" s="431">
        <v>43373</v>
      </c>
      <c r="F12" s="433">
        <f>E12/D12*100</f>
        <v>100</v>
      </c>
    </row>
    <row r="13" spans="1:6" s="1" customFormat="1" ht="18" customHeight="1" thickBot="1">
      <c r="A13" s="372" t="s">
        <v>2</v>
      </c>
      <c r="B13" s="380" t="s">
        <v>140</v>
      </c>
      <c r="C13" s="415">
        <f>+C14+C15+C16+C17+C18</f>
        <v>50431856</v>
      </c>
      <c r="D13" s="423">
        <f>+D14+D15+D16+D17+D18</f>
        <v>59270647</v>
      </c>
      <c r="E13" s="424">
        <f>+E14+E15+E16+E17+E18</f>
        <v>59020594</v>
      </c>
      <c r="F13" s="434">
        <f>E13/D13*100</f>
        <v>99.57811663503522</v>
      </c>
    </row>
    <row r="14" spans="1:6" s="1" customFormat="1" ht="18" customHeight="1">
      <c r="A14" s="374" t="s">
        <v>54</v>
      </c>
      <c r="B14" s="375" t="s">
        <v>141</v>
      </c>
      <c r="C14" s="426"/>
      <c r="D14" s="435"/>
      <c r="E14" s="427"/>
      <c r="F14" s="436"/>
    </row>
    <row r="15" spans="1:6" s="1" customFormat="1" ht="18" customHeight="1">
      <c r="A15" s="376" t="s">
        <v>55</v>
      </c>
      <c r="B15" s="377" t="s">
        <v>142</v>
      </c>
      <c r="C15" s="429"/>
      <c r="D15" s="430"/>
      <c r="E15" s="431"/>
      <c r="F15" s="432"/>
    </row>
    <row r="16" spans="1:6" s="1" customFormat="1" ht="18" customHeight="1">
      <c r="A16" s="376" t="s">
        <v>56</v>
      </c>
      <c r="B16" s="377" t="s">
        <v>143</v>
      </c>
      <c r="C16" s="429"/>
      <c r="D16" s="430"/>
      <c r="E16" s="431"/>
      <c r="F16" s="432"/>
    </row>
    <row r="17" spans="1:6" s="1" customFormat="1" ht="18" customHeight="1">
      <c r="A17" s="376" t="s">
        <v>57</v>
      </c>
      <c r="B17" s="377" t="s">
        <v>144</v>
      </c>
      <c r="C17" s="429"/>
      <c r="D17" s="430"/>
      <c r="E17" s="431"/>
      <c r="F17" s="437"/>
    </row>
    <row r="18" spans="1:6" s="1" customFormat="1" ht="18" customHeight="1">
      <c r="A18" s="376" t="s">
        <v>58</v>
      </c>
      <c r="B18" s="377" t="s">
        <v>145</v>
      </c>
      <c r="C18" s="429">
        <v>50431856</v>
      </c>
      <c r="D18" s="429">
        <v>59270647</v>
      </c>
      <c r="E18" s="431">
        <v>59020594</v>
      </c>
      <c r="F18" s="432">
        <f>E18/D18*100</f>
        <v>99.57811663503522</v>
      </c>
    </row>
    <row r="19" spans="1:6" s="1" customFormat="1" ht="18" customHeight="1" thickBot="1">
      <c r="A19" s="378" t="s">
        <v>64</v>
      </c>
      <c r="B19" s="379" t="s">
        <v>146</v>
      </c>
      <c r="C19" s="438"/>
      <c r="D19" s="439"/>
      <c r="E19" s="440"/>
      <c r="F19" s="433"/>
    </row>
    <row r="20" spans="1:6" s="1" customFormat="1" ht="18" customHeight="1" thickBot="1">
      <c r="A20" s="372" t="s">
        <v>3</v>
      </c>
      <c r="B20" s="373" t="s">
        <v>147</v>
      </c>
      <c r="C20" s="415">
        <f>+C21+C22+C23+C24+C25</f>
        <v>32878800</v>
      </c>
      <c r="D20" s="423">
        <f>+D21+D22+D23+D24+D25</f>
        <v>42006017</v>
      </c>
      <c r="E20" s="424">
        <f>+E21+E22+E23+E24+E25</f>
        <v>42006017</v>
      </c>
      <c r="F20" s="441">
        <v>100</v>
      </c>
    </row>
    <row r="21" spans="1:6" s="1" customFormat="1" ht="18" customHeight="1">
      <c r="A21" s="374" t="s">
        <v>38</v>
      </c>
      <c r="B21" s="375" t="s">
        <v>148</v>
      </c>
      <c r="C21" s="426"/>
      <c r="D21" s="435">
        <v>6303309</v>
      </c>
      <c r="E21" s="427">
        <v>6303309</v>
      </c>
      <c r="F21" s="436">
        <v>100</v>
      </c>
    </row>
    <row r="22" spans="1:6" s="1" customFormat="1" ht="18" customHeight="1">
      <c r="A22" s="376" t="s">
        <v>149</v>
      </c>
      <c r="B22" s="377" t="s">
        <v>150</v>
      </c>
      <c r="C22" s="429"/>
      <c r="D22" s="430"/>
      <c r="E22" s="431"/>
      <c r="F22" s="432"/>
    </row>
    <row r="23" spans="1:6" s="1" customFormat="1" ht="18" customHeight="1">
      <c r="A23" s="376" t="s">
        <v>151</v>
      </c>
      <c r="B23" s="377" t="s">
        <v>152</v>
      </c>
      <c r="C23" s="429"/>
      <c r="D23" s="430"/>
      <c r="E23" s="431"/>
      <c r="F23" s="442"/>
    </row>
    <row r="24" spans="1:6" s="1" customFormat="1" ht="18" customHeight="1">
      <c r="A24" s="376" t="s">
        <v>153</v>
      </c>
      <c r="B24" s="377" t="s">
        <v>154</v>
      </c>
      <c r="C24" s="429"/>
      <c r="D24" s="430"/>
      <c r="E24" s="431"/>
      <c r="F24" s="437"/>
    </row>
    <row r="25" spans="1:6" s="1" customFormat="1" ht="18" customHeight="1">
      <c r="A25" s="376" t="s">
        <v>89</v>
      </c>
      <c r="B25" s="377" t="s">
        <v>155</v>
      </c>
      <c r="C25" s="429">
        <v>32878800</v>
      </c>
      <c r="D25" s="430">
        <v>35702708</v>
      </c>
      <c r="E25" s="431">
        <v>35702708</v>
      </c>
      <c r="F25" s="432">
        <v>100</v>
      </c>
    </row>
    <row r="26" spans="1:6" s="1" customFormat="1" ht="18" customHeight="1" thickBot="1">
      <c r="A26" s="378" t="s">
        <v>90</v>
      </c>
      <c r="B26" s="379" t="s">
        <v>156</v>
      </c>
      <c r="C26" s="438"/>
      <c r="D26" s="439"/>
      <c r="E26" s="440"/>
      <c r="F26" s="433"/>
    </row>
    <row r="27" spans="1:6" s="1" customFormat="1" ht="18" customHeight="1" thickBot="1">
      <c r="A27" s="372" t="s">
        <v>91</v>
      </c>
      <c r="B27" s="373" t="s">
        <v>157</v>
      </c>
      <c r="C27" s="443">
        <f>+C28+C31+C32+C33</f>
        <v>5908156</v>
      </c>
      <c r="D27" s="444">
        <f>+D28+D31+D32+D33</f>
        <v>7935813</v>
      </c>
      <c r="E27" s="445">
        <f>+E28+E31+E32+E33</f>
        <v>6402108</v>
      </c>
      <c r="F27" s="441">
        <f aca="true" t="shared" si="0" ref="F27:F34">E27/D27*100</f>
        <v>80.67362474392982</v>
      </c>
    </row>
    <row r="28" spans="1:6" s="1" customFormat="1" ht="18" customHeight="1" thickBot="1">
      <c r="A28" s="374" t="s">
        <v>39</v>
      </c>
      <c r="B28" s="375" t="s">
        <v>158</v>
      </c>
      <c r="C28" s="443">
        <f>+C29+C30</f>
        <v>4908156</v>
      </c>
      <c r="D28" s="443">
        <f>+D29+D30</f>
        <v>6319156</v>
      </c>
      <c r="E28" s="443">
        <f>+E29+E30</f>
        <v>5355006</v>
      </c>
      <c r="F28" s="436">
        <f t="shared" si="0"/>
        <v>84.74242446301373</v>
      </c>
    </row>
    <row r="29" spans="1:6" s="1" customFormat="1" ht="18" customHeight="1">
      <c r="A29" s="376" t="s">
        <v>159</v>
      </c>
      <c r="B29" s="377" t="s">
        <v>160</v>
      </c>
      <c r="C29" s="429">
        <v>2108156</v>
      </c>
      <c r="D29" s="429">
        <v>2299318</v>
      </c>
      <c r="E29" s="431">
        <v>2057887</v>
      </c>
      <c r="F29" s="432">
        <f t="shared" si="0"/>
        <v>89.49988648808038</v>
      </c>
    </row>
    <row r="30" spans="1:6" s="1" customFormat="1" ht="18" customHeight="1">
      <c r="A30" s="376" t="s">
        <v>161</v>
      </c>
      <c r="B30" s="377" t="s">
        <v>693</v>
      </c>
      <c r="C30" s="429">
        <v>2800000</v>
      </c>
      <c r="D30" s="429">
        <v>4019838</v>
      </c>
      <c r="E30" s="431">
        <v>3297119</v>
      </c>
      <c r="F30" s="432">
        <f t="shared" si="0"/>
        <v>82.02119090371303</v>
      </c>
    </row>
    <row r="31" spans="1:6" s="1" customFormat="1" ht="18" customHeight="1">
      <c r="A31" s="376" t="s">
        <v>40</v>
      </c>
      <c r="B31" s="377" t="s">
        <v>119</v>
      </c>
      <c r="C31" s="429">
        <v>1000000</v>
      </c>
      <c r="D31" s="429">
        <v>1594500</v>
      </c>
      <c r="E31" s="431">
        <v>1024945</v>
      </c>
      <c r="F31" s="432">
        <f t="shared" si="0"/>
        <v>64.28002508623393</v>
      </c>
    </row>
    <row r="32" spans="1:6" s="1" customFormat="1" ht="18" customHeight="1">
      <c r="A32" s="376" t="s">
        <v>163</v>
      </c>
      <c r="B32" s="377" t="s">
        <v>164</v>
      </c>
      <c r="C32" s="429">
        <v>0</v>
      </c>
      <c r="D32" s="429"/>
      <c r="E32" s="431"/>
      <c r="F32" s="432"/>
    </row>
    <row r="33" spans="1:6" s="1" customFormat="1" ht="18" customHeight="1" thickBot="1">
      <c r="A33" s="378" t="s">
        <v>165</v>
      </c>
      <c r="B33" s="379" t="s">
        <v>166</v>
      </c>
      <c r="C33" s="438">
        <v>0</v>
      </c>
      <c r="D33" s="438">
        <v>22157</v>
      </c>
      <c r="E33" s="440">
        <v>22157</v>
      </c>
      <c r="F33" s="432">
        <f t="shared" si="0"/>
        <v>100</v>
      </c>
    </row>
    <row r="34" spans="1:6" s="1" customFormat="1" ht="18" customHeight="1" thickBot="1">
      <c r="A34" s="372" t="s">
        <v>5</v>
      </c>
      <c r="B34" s="373" t="s">
        <v>167</v>
      </c>
      <c r="C34" s="415">
        <f>SUM(C35:C44)</f>
        <v>4017860</v>
      </c>
      <c r="D34" s="423">
        <f>SUM(D35:D44)</f>
        <v>10434014</v>
      </c>
      <c r="E34" s="424">
        <f>SUM(E35:E44)</f>
        <v>6610124</v>
      </c>
      <c r="F34" s="446">
        <f t="shared" si="0"/>
        <v>63.35168804642202</v>
      </c>
    </row>
    <row r="35" spans="1:6" s="1" customFormat="1" ht="18" customHeight="1">
      <c r="A35" s="374" t="s">
        <v>41</v>
      </c>
      <c r="B35" s="375" t="s">
        <v>168</v>
      </c>
      <c r="C35" s="426"/>
      <c r="D35" s="435">
        <v>1102</v>
      </c>
      <c r="E35" s="427">
        <v>1102</v>
      </c>
      <c r="F35" s="447">
        <v>100</v>
      </c>
    </row>
    <row r="36" spans="1:6" s="1" customFormat="1" ht="18" customHeight="1">
      <c r="A36" s="376" t="s">
        <v>42</v>
      </c>
      <c r="B36" s="377" t="s">
        <v>169</v>
      </c>
      <c r="C36" s="429">
        <v>188976</v>
      </c>
      <c r="D36" s="429">
        <v>997405</v>
      </c>
      <c r="E36" s="431">
        <v>890096</v>
      </c>
      <c r="F36" s="448">
        <f>E36/D36*100</f>
        <v>89.24118086434298</v>
      </c>
    </row>
    <row r="37" spans="1:6" s="1" customFormat="1" ht="18" customHeight="1">
      <c r="A37" s="376" t="s">
        <v>43</v>
      </c>
      <c r="B37" s="377" t="s">
        <v>170</v>
      </c>
      <c r="C37" s="429">
        <v>78740</v>
      </c>
      <c r="D37" s="430">
        <v>78740</v>
      </c>
      <c r="E37" s="431">
        <v>84</v>
      </c>
      <c r="F37" s="448">
        <f>E37/D37*100</f>
        <v>0.10668021336042671</v>
      </c>
    </row>
    <row r="38" spans="1:6" s="1" customFormat="1" ht="18" customHeight="1">
      <c r="A38" s="376" t="s">
        <v>93</v>
      </c>
      <c r="B38" s="377" t="s">
        <v>171</v>
      </c>
      <c r="C38" s="429">
        <v>897860</v>
      </c>
      <c r="D38" s="429">
        <v>2674693</v>
      </c>
      <c r="E38" s="431">
        <v>1343028</v>
      </c>
      <c r="F38" s="448">
        <f>E38/D38*100</f>
        <v>50.21241690167806</v>
      </c>
    </row>
    <row r="39" spans="1:6" s="1" customFormat="1" ht="18" customHeight="1">
      <c r="A39" s="376" t="s">
        <v>94</v>
      </c>
      <c r="B39" s="377" t="s">
        <v>172</v>
      </c>
      <c r="C39" s="429">
        <v>2173228</v>
      </c>
      <c r="D39" s="430">
        <v>2304322</v>
      </c>
      <c r="E39" s="431">
        <v>2204355</v>
      </c>
      <c r="F39" s="448">
        <f>E39/D39*100</f>
        <v>95.66176081294195</v>
      </c>
    </row>
    <row r="40" spans="1:6" s="1" customFormat="1" ht="18" customHeight="1">
      <c r="A40" s="376" t="s">
        <v>95</v>
      </c>
      <c r="B40" s="377" t="s">
        <v>173</v>
      </c>
      <c r="C40" s="429">
        <v>659056</v>
      </c>
      <c r="D40" s="430">
        <v>870324</v>
      </c>
      <c r="E40" s="431">
        <v>824840</v>
      </c>
      <c r="F40" s="448">
        <f>E40/D40*100</f>
        <v>94.77390029460292</v>
      </c>
    </row>
    <row r="41" spans="1:6" s="1" customFormat="1" ht="18" customHeight="1">
      <c r="A41" s="376" t="s">
        <v>96</v>
      </c>
      <c r="B41" s="377" t="s">
        <v>174</v>
      </c>
      <c r="C41" s="429"/>
      <c r="D41" s="430">
        <v>2141124</v>
      </c>
      <c r="E41" s="431"/>
      <c r="F41" s="449"/>
    </row>
    <row r="42" spans="1:6" s="1" customFormat="1" ht="18" customHeight="1">
      <c r="A42" s="376" t="s">
        <v>175</v>
      </c>
      <c r="B42" s="377" t="s">
        <v>176</v>
      </c>
      <c r="C42" s="429">
        <v>20000</v>
      </c>
      <c r="D42" s="429">
        <v>20000</v>
      </c>
      <c r="E42" s="431">
        <v>315</v>
      </c>
      <c r="F42" s="448">
        <f>E42/D42*100</f>
        <v>1.575</v>
      </c>
    </row>
    <row r="43" spans="1:6" s="1" customFormat="1" ht="18" customHeight="1">
      <c r="A43" s="376" t="s">
        <v>126</v>
      </c>
      <c r="B43" s="377" t="s">
        <v>177</v>
      </c>
      <c r="C43" s="450"/>
      <c r="D43" s="451">
        <v>67265</v>
      </c>
      <c r="E43" s="452">
        <v>67265</v>
      </c>
      <c r="F43" s="448">
        <f>E43/D43*100</f>
        <v>100</v>
      </c>
    </row>
    <row r="44" spans="1:6" s="1" customFormat="1" ht="18" customHeight="1" thickBot="1">
      <c r="A44" s="378" t="s">
        <v>178</v>
      </c>
      <c r="B44" s="379" t="s">
        <v>179</v>
      </c>
      <c r="C44" s="453"/>
      <c r="D44" s="454">
        <v>1279039</v>
      </c>
      <c r="E44" s="455">
        <v>1279039</v>
      </c>
      <c r="F44" s="456">
        <v>100</v>
      </c>
    </row>
    <row r="45" spans="1:6" s="1" customFormat="1" ht="18" customHeight="1" thickBot="1">
      <c r="A45" s="372" t="s">
        <v>6</v>
      </c>
      <c r="B45" s="373" t="s">
        <v>180</v>
      </c>
      <c r="C45" s="415">
        <f>SUM(C46:C50)</f>
        <v>0</v>
      </c>
      <c r="D45" s="423">
        <f>SUM(D46:D50)</f>
        <v>0</v>
      </c>
      <c r="E45" s="424">
        <f>SUM(E46:E50)</f>
        <v>0</v>
      </c>
      <c r="F45" s="441">
        <v>100</v>
      </c>
    </row>
    <row r="46" spans="1:6" s="1" customFormat="1" ht="18" customHeight="1">
      <c r="A46" s="374" t="s">
        <v>44</v>
      </c>
      <c r="B46" s="375" t="s">
        <v>181</v>
      </c>
      <c r="C46" s="457"/>
      <c r="D46" s="458"/>
      <c r="E46" s="459"/>
      <c r="F46" s="460"/>
    </row>
    <row r="47" spans="1:6" s="1" customFormat="1" ht="18" customHeight="1">
      <c r="A47" s="376" t="s">
        <v>45</v>
      </c>
      <c r="B47" s="377" t="s">
        <v>182</v>
      </c>
      <c r="C47" s="450"/>
      <c r="D47" s="451"/>
      <c r="E47" s="452"/>
      <c r="F47" s="437"/>
    </row>
    <row r="48" spans="1:6" s="1" customFormat="1" ht="18" customHeight="1">
      <c r="A48" s="376" t="s">
        <v>183</v>
      </c>
      <c r="B48" s="377" t="s">
        <v>184</v>
      </c>
      <c r="C48" s="450"/>
      <c r="D48" s="451"/>
      <c r="E48" s="452"/>
      <c r="F48" s="448"/>
    </row>
    <row r="49" spans="1:6" s="1" customFormat="1" ht="18" customHeight="1">
      <c r="A49" s="376" t="s">
        <v>185</v>
      </c>
      <c r="B49" s="377" t="s">
        <v>186</v>
      </c>
      <c r="C49" s="450"/>
      <c r="D49" s="451"/>
      <c r="E49" s="452"/>
      <c r="F49" s="432"/>
    </row>
    <row r="50" spans="1:6" s="1" customFormat="1" ht="18" customHeight="1" thickBot="1">
      <c r="A50" s="378" t="s">
        <v>187</v>
      </c>
      <c r="B50" s="379" t="s">
        <v>188</v>
      </c>
      <c r="C50" s="453"/>
      <c r="D50" s="454"/>
      <c r="E50" s="455"/>
      <c r="F50" s="433"/>
    </row>
    <row r="51" spans="1:6" s="1" customFormat="1" ht="18" customHeight="1" thickBot="1">
      <c r="A51" s="372" t="s">
        <v>97</v>
      </c>
      <c r="B51" s="373" t="s">
        <v>189</v>
      </c>
      <c r="C51" s="415">
        <f>SUM(C52:C54)</f>
        <v>0</v>
      </c>
      <c r="D51" s="423">
        <f>SUM(D52:D54)</f>
        <v>0</v>
      </c>
      <c r="E51" s="424">
        <f>SUM(E52:E54)</f>
        <v>0</v>
      </c>
      <c r="F51" s="446"/>
    </row>
    <row r="52" spans="1:6" s="1" customFormat="1" ht="18" customHeight="1">
      <c r="A52" s="374" t="s">
        <v>46</v>
      </c>
      <c r="B52" s="375" t="s">
        <v>190</v>
      </c>
      <c r="C52" s="426"/>
      <c r="D52" s="435"/>
      <c r="E52" s="427"/>
      <c r="F52" s="460"/>
    </row>
    <row r="53" spans="1:6" s="1" customFormat="1" ht="18" customHeight="1">
      <c r="A53" s="376" t="s">
        <v>47</v>
      </c>
      <c r="B53" s="377" t="s">
        <v>191</v>
      </c>
      <c r="C53" s="429"/>
      <c r="D53" s="430"/>
      <c r="E53" s="431"/>
      <c r="F53" s="448"/>
    </row>
    <row r="54" spans="1:8" s="1" customFormat="1" ht="18" customHeight="1">
      <c r="A54" s="376" t="s">
        <v>98</v>
      </c>
      <c r="B54" s="377" t="s">
        <v>192</v>
      </c>
      <c r="C54" s="429"/>
      <c r="D54" s="430"/>
      <c r="E54" s="431"/>
      <c r="F54" s="442"/>
      <c r="H54" s="8"/>
    </row>
    <row r="55" spans="1:6" s="1" customFormat="1" ht="18" customHeight="1" thickBot="1">
      <c r="A55" s="378" t="s">
        <v>193</v>
      </c>
      <c r="B55" s="379" t="s">
        <v>194</v>
      </c>
      <c r="C55" s="438"/>
      <c r="D55" s="439"/>
      <c r="E55" s="440"/>
      <c r="F55" s="461"/>
    </row>
    <row r="56" spans="1:6" s="1" customFormat="1" ht="18" customHeight="1" thickBot="1">
      <c r="A56" s="372" t="s">
        <v>8</v>
      </c>
      <c r="B56" s="380" t="s">
        <v>195</v>
      </c>
      <c r="C56" s="415">
        <f>SUM(C57:C59)</f>
        <v>0</v>
      </c>
      <c r="D56" s="423">
        <f>SUM(D57:D59)</f>
        <v>0</v>
      </c>
      <c r="E56" s="424">
        <f>SUM(E57:E59)</f>
        <v>0</v>
      </c>
      <c r="F56" s="462"/>
    </row>
    <row r="57" spans="1:6" s="1" customFormat="1" ht="18" customHeight="1">
      <c r="A57" s="374" t="s">
        <v>99</v>
      </c>
      <c r="B57" s="375" t="s">
        <v>196</v>
      </c>
      <c r="C57" s="450"/>
      <c r="D57" s="451"/>
      <c r="E57" s="452"/>
      <c r="F57" s="460"/>
    </row>
    <row r="58" spans="1:6" s="1" customFormat="1" ht="18" customHeight="1">
      <c r="A58" s="376" t="s">
        <v>100</v>
      </c>
      <c r="B58" s="377" t="s">
        <v>197</v>
      </c>
      <c r="C58" s="450"/>
      <c r="D58" s="451"/>
      <c r="E58" s="452"/>
      <c r="F58" s="448"/>
    </row>
    <row r="59" spans="1:6" s="1" customFormat="1" ht="18" customHeight="1">
      <c r="A59" s="376" t="s">
        <v>198</v>
      </c>
      <c r="B59" s="377" t="s">
        <v>199</v>
      </c>
      <c r="C59" s="450"/>
      <c r="D59" s="451"/>
      <c r="E59" s="452"/>
      <c r="F59" s="463"/>
    </row>
    <row r="60" spans="1:6" s="1" customFormat="1" ht="18" customHeight="1" thickBot="1">
      <c r="A60" s="378" t="s">
        <v>200</v>
      </c>
      <c r="B60" s="379" t="s">
        <v>201</v>
      </c>
      <c r="C60" s="450"/>
      <c r="D60" s="451"/>
      <c r="E60" s="452"/>
      <c r="F60" s="464"/>
    </row>
    <row r="61" spans="1:6" s="1" customFormat="1" ht="18" customHeight="1" thickBot="1">
      <c r="A61" s="372" t="s">
        <v>9</v>
      </c>
      <c r="B61" s="373" t="s">
        <v>202</v>
      </c>
      <c r="C61" s="443">
        <f>+C6+C13+C20+C27+C34+C45+C51+C56</f>
        <v>149665641</v>
      </c>
      <c r="D61" s="444">
        <f>+D6+D13+D20+D27+D34+D45+D51+D56</f>
        <v>180265583</v>
      </c>
      <c r="E61" s="445">
        <f>+E6+E13+E20+E27+E34+E45+E51+E56</f>
        <v>174657935</v>
      </c>
      <c r="F61" s="441">
        <f>E61/D61*100</f>
        <v>96.88922982042557</v>
      </c>
    </row>
    <row r="62" spans="1:6" s="1" customFormat="1" ht="18" customHeight="1" thickBot="1">
      <c r="A62" s="381" t="s">
        <v>203</v>
      </c>
      <c r="B62" s="380" t="s">
        <v>204</v>
      </c>
      <c r="C62" s="415">
        <f>SUM(C63:C65)</f>
        <v>0</v>
      </c>
      <c r="D62" s="423"/>
      <c r="E62" s="424"/>
      <c r="F62" s="465"/>
    </row>
    <row r="63" spans="1:6" s="1" customFormat="1" ht="18" customHeight="1">
      <c r="A63" s="374" t="s">
        <v>205</v>
      </c>
      <c r="B63" s="375" t="s">
        <v>206</v>
      </c>
      <c r="C63" s="450"/>
      <c r="D63" s="451"/>
      <c r="E63" s="452"/>
      <c r="F63" s="460"/>
    </row>
    <row r="64" spans="1:6" s="1" customFormat="1" ht="18" customHeight="1">
      <c r="A64" s="376" t="s">
        <v>207</v>
      </c>
      <c r="B64" s="377" t="s">
        <v>208</v>
      </c>
      <c r="C64" s="450"/>
      <c r="D64" s="451"/>
      <c r="E64" s="452"/>
      <c r="F64" s="448"/>
    </row>
    <row r="65" spans="1:6" s="1" customFormat="1" ht="18" customHeight="1" thickBot="1">
      <c r="A65" s="378" t="s">
        <v>209</v>
      </c>
      <c r="B65" s="382" t="s">
        <v>210</v>
      </c>
      <c r="C65" s="450"/>
      <c r="D65" s="451"/>
      <c r="E65" s="452"/>
      <c r="F65" s="456"/>
    </row>
    <row r="66" spans="1:6" s="1" customFormat="1" ht="18" customHeight="1" thickBot="1">
      <c r="A66" s="381" t="s">
        <v>211</v>
      </c>
      <c r="B66" s="380" t="s">
        <v>212</v>
      </c>
      <c r="C66" s="415">
        <f>SUM(C67:C70)</f>
        <v>0</v>
      </c>
      <c r="D66" s="423">
        <f>SUM(D67:D70)</f>
        <v>0</v>
      </c>
      <c r="E66" s="424">
        <f>SUM(E67:E70)</f>
        <v>0</v>
      </c>
      <c r="F66" s="465"/>
    </row>
    <row r="67" spans="1:6" s="1" customFormat="1" ht="18" customHeight="1">
      <c r="A67" s="374" t="s">
        <v>213</v>
      </c>
      <c r="B67" s="375" t="s">
        <v>214</v>
      </c>
      <c r="C67" s="450"/>
      <c r="D67" s="451"/>
      <c r="E67" s="452"/>
      <c r="F67" s="466"/>
    </row>
    <row r="68" spans="1:6" s="1" customFormat="1" ht="18" customHeight="1">
      <c r="A68" s="376" t="s">
        <v>68</v>
      </c>
      <c r="B68" s="377" t="s">
        <v>215</v>
      </c>
      <c r="C68" s="450"/>
      <c r="D68" s="451"/>
      <c r="E68" s="452"/>
      <c r="F68" s="448"/>
    </row>
    <row r="69" spans="1:6" s="1" customFormat="1" ht="18" customHeight="1">
      <c r="A69" s="376" t="s">
        <v>216</v>
      </c>
      <c r="B69" s="377" t="s">
        <v>217</v>
      </c>
      <c r="C69" s="450"/>
      <c r="D69" s="451"/>
      <c r="E69" s="452"/>
      <c r="F69" s="448"/>
    </row>
    <row r="70" spans="1:6" s="1" customFormat="1" ht="18" customHeight="1" thickBot="1">
      <c r="A70" s="378" t="s">
        <v>218</v>
      </c>
      <c r="B70" s="379" t="s">
        <v>219</v>
      </c>
      <c r="C70" s="450"/>
      <c r="D70" s="451"/>
      <c r="E70" s="452"/>
      <c r="F70" s="456"/>
    </row>
    <row r="71" spans="1:6" s="1" customFormat="1" ht="18" customHeight="1" thickBot="1">
      <c r="A71" s="381" t="s">
        <v>220</v>
      </c>
      <c r="B71" s="380" t="s">
        <v>221</v>
      </c>
      <c r="C71" s="415">
        <f>SUM(C72:C73)</f>
        <v>12451130</v>
      </c>
      <c r="D71" s="423">
        <f>SUM(D72:D73)</f>
        <v>12451130</v>
      </c>
      <c r="E71" s="424">
        <f>SUM(E72:E73)</f>
        <v>12451130</v>
      </c>
      <c r="F71" s="465">
        <f>E71/D71*100</f>
        <v>100</v>
      </c>
    </row>
    <row r="72" spans="1:6" s="1" customFormat="1" ht="18" customHeight="1">
      <c r="A72" s="374" t="s">
        <v>101</v>
      </c>
      <c r="B72" s="375" t="s">
        <v>222</v>
      </c>
      <c r="C72" s="450">
        <v>12451130</v>
      </c>
      <c r="D72" s="450">
        <v>12451130</v>
      </c>
      <c r="E72" s="450">
        <v>12451130</v>
      </c>
      <c r="F72" s="436">
        <f>E72/D72*100</f>
        <v>100</v>
      </c>
    </row>
    <row r="73" spans="1:6" s="1" customFormat="1" ht="18" customHeight="1" thickBot="1">
      <c r="A73" s="378" t="s">
        <v>102</v>
      </c>
      <c r="B73" s="379" t="s">
        <v>223</v>
      </c>
      <c r="C73" s="450"/>
      <c r="D73" s="451"/>
      <c r="E73" s="452"/>
      <c r="F73" s="433"/>
    </row>
    <row r="74" spans="1:6" s="1" customFormat="1" ht="18" customHeight="1" thickBot="1">
      <c r="A74" s="381" t="s">
        <v>224</v>
      </c>
      <c r="B74" s="380" t="s">
        <v>225</v>
      </c>
      <c r="C74" s="415">
        <f>SUM(C75:C77)</f>
        <v>0</v>
      </c>
      <c r="D74" s="423">
        <f>SUM(D75:D77)</f>
        <v>2300640</v>
      </c>
      <c r="E74" s="424">
        <f>SUM(E75:E77)</f>
        <v>2300640</v>
      </c>
      <c r="F74" s="434">
        <f>E74/D74*100</f>
        <v>100</v>
      </c>
    </row>
    <row r="75" spans="1:7" s="1" customFormat="1" ht="18" customHeight="1">
      <c r="A75" s="374" t="s">
        <v>226</v>
      </c>
      <c r="B75" s="375" t="s">
        <v>227</v>
      </c>
      <c r="C75" s="450"/>
      <c r="D75" s="451">
        <v>2300640</v>
      </c>
      <c r="E75" s="452">
        <v>2300640</v>
      </c>
      <c r="F75" s="467">
        <f>E75/D75*100</f>
        <v>100</v>
      </c>
      <c r="G75" s="67"/>
    </row>
    <row r="76" spans="1:6" ht="18" customHeight="1">
      <c r="A76" s="376" t="s">
        <v>228</v>
      </c>
      <c r="B76" s="377" t="s">
        <v>229</v>
      </c>
      <c r="C76" s="450"/>
      <c r="D76" s="451"/>
      <c r="E76" s="452"/>
      <c r="F76" s="468"/>
    </row>
    <row r="77" spans="1:6" ht="18" customHeight="1" thickBot="1">
      <c r="A77" s="378" t="s">
        <v>230</v>
      </c>
      <c r="B77" s="379" t="s">
        <v>231</v>
      </c>
      <c r="C77" s="450"/>
      <c r="D77" s="451"/>
      <c r="E77" s="452"/>
      <c r="F77" s="469"/>
    </row>
    <row r="78" spans="1:6" ht="18" customHeight="1" thickBot="1">
      <c r="A78" s="381" t="s">
        <v>232</v>
      </c>
      <c r="B78" s="380" t="s">
        <v>233</v>
      </c>
      <c r="C78" s="415">
        <f>SUM(C79:C82)</f>
        <v>0</v>
      </c>
      <c r="D78" s="423">
        <f>SUM(D79:D82)</f>
        <v>0</v>
      </c>
      <c r="E78" s="424">
        <f>SUM(E79:E82)</f>
        <v>0</v>
      </c>
      <c r="F78" s="470"/>
    </row>
    <row r="79" spans="1:6" ht="18" customHeight="1">
      <c r="A79" s="383" t="s">
        <v>234</v>
      </c>
      <c r="B79" s="375" t="s">
        <v>235</v>
      </c>
      <c r="C79" s="450"/>
      <c r="D79" s="451"/>
      <c r="E79" s="452"/>
      <c r="F79" s="471"/>
    </row>
    <row r="80" spans="1:6" ht="18" customHeight="1">
      <c r="A80" s="384" t="s">
        <v>236</v>
      </c>
      <c r="B80" s="377" t="s">
        <v>237</v>
      </c>
      <c r="C80" s="450"/>
      <c r="D80" s="451"/>
      <c r="E80" s="452"/>
      <c r="F80" s="468"/>
    </row>
    <row r="81" spans="1:6" ht="18" customHeight="1">
      <c r="A81" s="384" t="s">
        <v>238</v>
      </c>
      <c r="B81" s="377" t="s">
        <v>239</v>
      </c>
      <c r="C81" s="450"/>
      <c r="D81" s="451"/>
      <c r="E81" s="452"/>
      <c r="F81" s="468"/>
    </row>
    <row r="82" spans="1:6" ht="18" customHeight="1" thickBot="1">
      <c r="A82" s="385" t="s">
        <v>240</v>
      </c>
      <c r="B82" s="379" t="s">
        <v>241</v>
      </c>
      <c r="C82" s="450"/>
      <c r="D82" s="451"/>
      <c r="E82" s="452"/>
      <c r="F82" s="469"/>
    </row>
    <row r="83" spans="1:6" ht="18" customHeight="1" thickBot="1">
      <c r="A83" s="381" t="s">
        <v>242</v>
      </c>
      <c r="B83" s="380" t="s">
        <v>243</v>
      </c>
      <c r="C83" s="472"/>
      <c r="D83" s="473"/>
      <c r="E83" s="474"/>
      <c r="F83" s="470"/>
    </row>
    <row r="84" spans="1:6" ht="18" customHeight="1" thickBot="1">
      <c r="A84" s="381" t="s">
        <v>244</v>
      </c>
      <c r="B84" s="386" t="s">
        <v>245</v>
      </c>
      <c r="C84" s="443">
        <f>+C62+C66+C71+C74+C78+C83</f>
        <v>12451130</v>
      </c>
      <c r="D84" s="444">
        <f>+D62+D66+D71+D74+D78+D83</f>
        <v>14751770</v>
      </c>
      <c r="E84" s="444">
        <f>+E62+E66+E71+E74+E78+E83</f>
        <v>14751770</v>
      </c>
      <c r="F84" s="470">
        <v>100</v>
      </c>
    </row>
    <row r="85" spans="1:6" ht="18" customHeight="1" thickBot="1">
      <c r="A85" s="387" t="s">
        <v>246</v>
      </c>
      <c r="B85" s="388" t="s">
        <v>247</v>
      </c>
      <c r="C85" s="443">
        <f>+C61+C84</f>
        <v>162116771</v>
      </c>
      <c r="D85" s="444">
        <f>+D61+D84</f>
        <v>195017353</v>
      </c>
      <c r="E85" s="445">
        <f>+E61+E84</f>
        <v>189409705</v>
      </c>
      <c r="F85" s="441">
        <f>E85/D85*100</f>
        <v>97.12453896346342</v>
      </c>
    </row>
    <row r="86" spans="1:5" ht="18" customHeight="1">
      <c r="A86" s="40"/>
      <c r="B86" s="41"/>
      <c r="C86" s="475"/>
      <c r="D86" s="475"/>
      <c r="E86" s="475"/>
    </row>
    <row r="87" spans="1:6" ht="15.75" customHeight="1">
      <c r="A87" s="662" t="s">
        <v>301</v>
      </c>
      <c r="B87" s="662"/>
      <c r="C87" s="662"/>
      <c r="D87" s="662"/>
      <c r="E87" s="662"/>
      <c r="F87" s="662"/>
    </row>
    <row r="88" spans="1:5" ht="18.75">
      <c r="A88" s="389"/>
      <c r="B88" s="389"/>
      <c r="C88" s="475"/>
      <c r="D88" s="476"/>
      <c r="E88" s="476"/>
    </row>
    <row r="89" spans="1:6" ht="13.5" customHeight="1" thickBot="1">
      <c r="A89" s="686" t="s">
        <v>364</v>
      </c>
      <c r="B89" s="686"/>
      <c r="C89" s="477"/>
      <c r="D89" s="478"/>
      <c r="E89" s="478"/>
      <c r="F89" s="478" t="s">
        <v>674</v>
      </c>
    </row>
    <row r="90" spans="1:6" ht="24.75" customHeight="1">
      <c r="A90" s="684" t="s">
        <v>37</v>
      </c>
      <c r="B90" s="682" t="s">
        <v>28</v>
      </c>
      <c r="C90" s="687" t="s">
        <v>692</v>
      </c>
      <c r="D90" s="688"/>
      <c r="E90" s="689"/>
      <c r="F90" s="680" t="s">
        <v>125</v>
      </c>
    </row>
    <row r="91" spans="1:6" ht="39" customHeight="1" thickBot="1">
      <c r="A91" s="685"/>
      <c r="B91" s="683"/>
      <c r="C91" s="418" t="s">
        <v>123</v>
      </c>
      <c r="D91" s="419" t="s">
        <v>124</v>
      </c>
      <c r="E91" s="419" t="s">
        <v>362</v>
      </c>
      <c r="F91" s="681"/>
    </row>
    <row r="92" spans="1:6" ht="19.5" thickBot="1">
      <c r="A92" s="390">
        <v>1</v>
      </c>
      <c r="B92" s="391">
        <v>2</v>
      </c>
      <c r="C92" s="416">
        <v>3</v>
      </c>
      <c r="D92" s="479">
        <v>4</v>
      </c>
      <c r="E92" s="480">
        <v>5</v>
      </c>
      <c r="F92" s="422">
        <v>6</v>
      </c>
    </row>
    <row r="93" spans="1:6" ht="18" customHeight="1" thickBot="1">
      <c r="A93" s="392" t="s">
        <v>1</v>
      </c>
      <c r="B93" s="393" t="s">
        <v>654</v>
      </c>
      <c r="C93" s="481">
        <f>SUM(C94:C98)</f>
        <v>68927989</v>
      </c>
      <c r="D93" s="482">
        <f>SUM(D94:D98)</f>
        <v>91480123</v>
      </c>
      <c r="E93" s="483">
        <f>SUM(E94:E98)</f>
        <v>86007492</v>
      </c>
      <c r="F93" s="484">
        <f aca="true" t="shared" si="1" ref="F93:F99">E93/D93*100</f>
        <v>94.01768294517925</v>
      </c>
    </row>
    <row r="94" spans="1:6" ht="18" customHeight="1">
      <c r="A94" s="394" t="s">
        <v>48</v>
      </c>
      <c r="B94" s="395" t="s">
        <v>29</v>
      </c>
      <c r="C94" s="485">
        <v>18348608</v>
      </c>
      <c r="D94" s="485">
        <v>28587961</v>
      </c>
      <c r="E94" s="486">
        <v>24864693</v>
      </c>
      <c r="F94" s="487">
        <f t="shared" si="1"/>
        <v>86.97609808548431</v>
      </c>
    </row>
    <row r="95" spans="1:6" ht="18" customHeight="1">
      <c r="A95" s="376" t="s">
        <v>49</v>
      </c>
      <c r="B95" s="396" t="s">
        <v>103</v>
      </c>
      <c r="C95" s="429">
        <v>3860066</v>
      </c>
      <c r="D95" s="429">
        <v>4667882</v>
      </c>
      <c r="E95" s="431">
        <v>4667882</v>
      </c>
      <c r="F95" s="488">
        <f t="shared" si="1"/>
        <v>100</v>
      </c>
    </row>
    <row r="96" spans="1:6" ht="18" customHeight="1">
      <c r="A96" s="376" t="s">
        <v>50</v>
      </c>
      <c r="B96" s="396" t="s">
        <v>67</v>
      </c>
      <c r="C96" s="438">
        <v>32655040</v>
      </c>
      <c r="D96" s="438">
        <v>40982320</v>
      </c>
      <c r="E96" s="440">
        <v>39232957</v>
      </c>
      <c r="F96" s="488">
        <f t="shared" si="1"/>
        <v>95.73142028074545</v>
      </c>
    </row>
    <row r="97" spans="1:6" ht="18" customHeight="1">
      <c r="A97" s="376" t="s">
        <v>51</v>
      </c>
      <c r="B97" s="397" t="s">
        <v>104</v>
      </c>
      <c r="C97" s="438">
        <v>3615000</v>
      </c>
      <c r="D97" s="438">
        <v>6076271</v>
      </c>
      <c r="E97" s="440">
        <v>6076271</v>
      </c>
      <c r="F97" s="488">
        <f t="shared" si="1"/>
        <v>100</v>
      </c>
    </row>
    <row r="98" spans="1:6" ht="18" customHeight="1">
      <c r="A98" s="376" t="s">
        <v>59</v>
      </c>
      <c r="B98" s="398" t="s">
        <v>105</v>
      </c>
      <c r="C98" s="438">
        <v>10449275</v>
      </c>
      <c r="D98" s="439">
        <v>11165689</v>
      </c>
      <c r="E98" s="440">
        <v>11165689</v>
      </c>
      <c r="F98" s="488">
        <f t="shared" si="1"/>
        <v>100</v>
      </c>
    </row>
    <row r="99" spans="1:6" ht="18" customHeight="1">
      <c r="A99" s="376" t="s">
        <v>52</v>
      </c>
      <c r="B99" s="396" t="s">
        <v>248</v>
      </c>
      <c r="C99" s="438"/>
      <c r="D99" s="439">
        <v>36917</v>
      </c>
      <c r="E99" s="440">
        <v>36917</v>
      </c>
      <c r="F99" s="488">
        <f t="shared" si="1"/>
        <v>100</v>
      </c>
    </row>
    <row r="100" spans="1:6" ht="18" customHeight="1">
      <c r="A100" s="376" t="s">
        <v>53</v>
      </c>
      <c r="B100" s="399" t="s">
        <v>249</v>
      </c>
      <c r="C100" s="438"/>
      <c r="D100" s="439"/>
      <c r="E100" s="440"/>
      <c r="F100" s="488"/>
    </row>
    <row r="101" spans="1:6" ht="18" customHeight="1">
      <c r="A101" s="376" t="s">
        <v>60</v>
      </c>
      <c r="B101" s="400" t="s">
        <v>250</v>
      </c>
      <c r="C101" s="438"/>
      <c r="D101" s="439"/>
      <c r="E101" s="440"/>
      <c r="F101" s="488"/>
    </row>
    <row r="102" spans="1:6" ht="18" customHeight="1">
      <c r="A102" s="376" t="s">
        <v>61</v>
      </c>
      <c r="B102" s="400" t="s">
        <v>251</v>
      </c>
      <c r="C102" s="438"/>
      <c r="D102" s="439"/>
      <c r="E102" s="440"/>
      <c r="F102" s="488"/>
    </row>
    <row r="103" spans="1:6" ht="18" customHeight="1">
      <c r="A103" s="376" t="s">
        <v>62</v>
      </c>
      <c r="B103" s="399" t="s">
        <v>252</v>
      </c>
      <c r="C103" s="438">
        <v>6949275</v>
      </c>
      <c r="D103" s="439">
        <v>7231272</v>
      </c>
      <c r="E103" s="440">
        <v>7231272</v>
      </c>
      <c r="F103" s="487">
        <f>E103/D103*100</f>
        <v>100</v>
      </c>
    </row>
    <row r="104" spans="1:6" ht="18" customHeight="1">
      <c r="A104" s="376" t="s">
        <v>63</v>
      </c>
      <c r="B104" s="399" t="s">
        <v>253</v>
      </c>
      <c r="C104" s="438"/>
      <c r="D104" s="439"/>
      <c r="E104" s="440"/>
      <c r="F104" s="488"/>
    </row>
    <row r="105" spans="1:6" ht="18" customHeight="1">
      <c r="A105" s="376" t="s">
        <v>65</v>
      </c>
      <c r="B105" s="400" t="s">
        <v>254</v>
      </c>
      <c r="C105" s="438"/>
      <c r="D105" s="439"/>
      <c r="E105" s="440"/>
      <c r="F105" s="488"/>
    </row>
    <row r="106" spans="1:6" ht="18" customHeight="1">
      <c r="A106" s="401" t="s">
        <v>106</v>
      </c>
      <c r="B106" s="402" t="s">
        <v>255</v>
      </c>
      <c r="C106" s="438"/>
      <c r="D106" s="439"/>
      <c r="E106" s="440"/>
      <c r="F106" s="488"/>
    </row>
    <row r="107" spans="1:6" ht="18" customHeight="1">
      <c r="A107" s="376" t="s">
        <v>256</v>
      </c>
      <c r="B107" s="402" t="s">
        <v>257</v>
      </c>
      <c r="C107" s="438"/>
      <c r="D107" s="439"/>
      <c r="E107" s="440"/>
      <c r="F107" s="488"/>
    </row>
    <row r="108" spans="1:6" ht="18" customHeight="1" thickBot="1">
      <c r="A108" s="403" t="s">
        <v>258</v>
      </c>
      <c r="B108" s="404" t="s">
        <v>259</v>
      </c>
      <c r="C108" s="489">
        <v>3500000</v>
      </c>
      <c r="D108" s="490">
        <v>3897500</v>
      </c>
      <c r="E108" s="491">
        <v>3897500</v>
      </c>
      <c r="F108" s="487">
        <f>E108/D108*100</f>
        <v>100</v>
      </c>
    </row>
    <row r="109" spans="1:6" ht="18" customHeight="1" thickBot="1">
      <c r="A109" s="372"/>
      <c r="B109" s="405" t="s">
        <v>655</v>
      </c>
      <c r="C109" s="415">
        <f>+C110+C112+C114+C121</f>
        <v>33878800</v>
      </c>
      <c r="D109" s="423">
        <f>+D110+D112+D114+D121</f>
        <v>48541634</v>
      </c>
      <c r="E109" s="424">
        <f>+E110+E112+E114+E121</f>
        <v>46902055</v>
      </c>
      <c r="F109" s="487">
        <f>E109/D109*100</f>
        <v>96.62232425055984</v>
      </c>
    </row>
    <row r="110" spans="1:6" ht="18" customHeight="1">
      <c r="A110" s="374" t="s">
        <v>54</v>
      </c>
      <c r="B110" s="396" t="s">
        <v>260</v>
      </c>
      <c r="C110" s="426">
        <v>32878800</v>
      </c>
      <c r="D110" s="435">
        <v>45719402</v>
      </c>
      <c r="E110" s="427">
        <v>44929823</v>
      </c>
      <c r="F110" s="487">
        <f>E110/D110*100</f>
        <v>98.27298922238747</v>
      </c>
    </row>
    <row r="111" spans="1:6" ht="18" customHeight="1">
      <c r="A111" s="374" t="s">
        <v>55</v>
      </c>
      <c r="B111" s="406" t="s">
        <v>261</v>
      </c>
      <c r="C111" s="426"/>
      <c r="D111" s="435"/>
      <c r="E111" s="427"/>
      <c r="F111" s="488"/>
    </row>
    <row r="112" spans="1:6" ht="18" customHeight="1">
      <c r="A112" s="374" t="s">
        <v>56</v>
      </c>
      <c r="B112" s="406" t="s">
        <v>107</v>
      </c>
      <c r="C112" s="429"/>
      <c r="D112" s="430">
        <v>1822232</v>
      </c>
      <c r="E112" s="431">
        <v>1822232</v>
      </c>
      <c r="F112" s="488">
        <v>100</v>
      </c>
    </row>
    <row r="113" spans="1:6" ht="18" customHeight="1">
      <c r="A113" s="374" t="s">
        <v>57</v>
      </c>
      <c r="B113" s="406" t="s">
        <v>262</v>
      </c>
      <c r="C113" s="429"/>
      <c r="D113" s="430"/>
      <c r="E113" s="431"/>
      <c r="F113" s="488"/>
    </row>
    <row r="114" spans="1:6" ht="18" customHeight="1">
      <c r="A114" s="374" t="s">
        <v>58</v>
      </c>
      <c r="B114" s="407" t="s">
        <v>263</v>
      </c>
      <c r="C114" s="429"/>
      <c r="D114" s="429"/>
      <c r="E114" s="431"/>
      <c r="F114" s="487"/>
    </row>
    <row r="115" spans="1:6" ht="18" customHeight="1">
      <c r="A115" s="374" t="s">
        <v>64</v>
      </c>
      <c r="B115" s="408" t="s">
        <v>264</v>
      </c>
      <c r="C115" s="429"/>
      <c r="D115" s="430"/>
      <c r="E115" s="431"/>
      <c r="F115" s="488"/>
    </row>
    <row r="116" spans="1:6" ht="18" customHeight="1">
      <c r="A116" s="374" t="s">
        <v>66</v>
      </c>
      <c r="B116" s="409" t="s">
        <v>265</v>
      </c>
      <c r="C116" s="429"/>
      <c r="D116" s="430"/>
      <c r="E116" s="431"/>
      <c r="F116" s="488"/>
    </row>
    <row r="117" spans="1:6" ht="18" customHeight="1">
      <c r="A117" s="374" t="s">
        <v>108</v>
      </c>
      <c r="B117" s="400" t="s">
        <v>251</v>
      </c>
      <c r="C117" s="429"/>
      <c r="D117" s="430"/>
      <c r="E117" s="431"/>
      <c r="F117" s="488"/>
    </row>
    <row r="118" spans="1:6" ht="18" customHeight="1">
      <c r="A118" s="374" t="s">
        <v>109</v>
      </c>
      <c r="B118" s="400" t="s">
        <v>266</v>
      </c>
      <c r="C118" s="429"/>
      <c r="D118" s="430"/>
      <c r="E118" s="431"/>
      <c r="F118" s="488"/>
    </row>
    <row r="119" spans="1:6" ht="18" customHeight="1">
      <c r="A119" s="374" t="s">
        <v>267</v>
      </c>
      <c r="B119" s="400" t="s">
        <v>268</v>
      </c>
      <c r="C119" s="429"/>
      <c r="D119" s="430"/>
      <c r="E119" s="431"/>
      <c r="F119" s="488"/>
    </row>
    <row r="120" spans="1:6" ht="18" customHeight="1">
      <c r="A120" s="374" t="s">
        <v>269</v>
      </c>
      <c r="B120" s="400" t="s">
        <v>254</v>
      </c>
      <c r="C120" s="429"/>
      <c r="D120" s="430"/>
      <c r="E120" s="431"/>
      <c r="F120" s="488"/>
    </row>
    <row r="121" spans="1:6" ht="18" customHeight="1">
      <c r="A121" s="374" t="s">
        <v>270</v>
      </c>
      <c r="B121" s="400" t="s">
        <v>271</v>
      </c>
      <c r="C121" s="429">
        <v>1000000</v>
      </c>
      <c r="D121" s="430">
        <v>1000000</v>
      </c>
      <c r="E121" s="431">
        <v>150000</v>
      </c>
      <c r="F121" s="488">
        <v>15</v>
      </c>
    </row>
    <row r="122" spans="1:6" ht="18" customHeight="1" thickBot="1">
      <c r="A122" s="401" t="s">
        <v>272</v>
      </c>
      <c r="B122" s="400" t="s">
        <v>273</v>
      </c>
      <c r="C122" s="438"/>
      <c r="D122" s="438"/>
      <c r="E122" s="440"/>
      <c r="F122" s="487"/>
    </row>
    <row r="123" spans="1:6" ht="18" customHeight="1" thickBot="1">
      <c r="A123" s="372" t="s">
        <v>3</v>
      </c>
      <c r="B123" s="410" t="s">
        <v>274</v>
      </c>
      <c r="C123" s="415">
        <f>+C124+C125</f>
        <v>16740852</v>
      </c>
      <c r="D123" s="423">
        <f>+D124+D125</f>
        <v>10576792</v>
      </c>
      <c r="E123" s="424">
        <f>+E124+E125</f>
        <v>0</v>
      </c>
      <c r="F123" s="492">
        <f>E123/D123*100</f>
        <v>0</v>
      </c>
    </row>
    <row r="124" spans="1:6" ht="18" customHeight="1">
      <c r="A124" s="374" t="s">
        <v>38</v>
      </c>
      <c r="B124" s="411" t="s">
        <v>33</v>
      </c>
      <c r="C124" s="426">
        <v>16740852</v>
      </c>
      <c r="D124" s="426">
        <v>10576792</v>
      </c>
      <c r="E124" s="427"/>
      <c r="F124" s="487">
        <f>E124/D124*100</f>
        <v>0</v>
      </c>
    </row>
    <row r="125" spans="1:6" ht="18" customHeight="1" thickBot="1">
      <c r="A125" s="378" t="s">
        <v>149</v>
      </c>
      <c r="B125" s="406" t="s">
        <v>34</v>
      </c>
      <c r="C125" s="438"/>
      <c r="D125" s="439"/>
      <c r="E125" s="440"/>
      <c r="F125" s="493"/>
    </row>
    <row r="126" spans="1:6" ht="18" customHeight="1" thickBot="1">
      <c r="A126" s="372" t="s">
        <v>4</v>
      </c>
      <c r="B126" s="410" t="s">
        <v>275</v>
      </c>
      <c r="C126" s="415">
        <f>+C93+C109+C123</f>
        <v>119547641</v>
      </c>
      <c r="D126" s="423">
        <f>+D93+D109+D123</f>
        <v>150598549</v>
      </c>
      <c r="E126" s="424">
        <f>+E93+E109+E123</f>
        <v>132909547</v>
      </c>
      <c r="F126" s="492">
        <f>E126/D126*100</f>
        <v>88.25420157268582</v>
      </c>
    </row>
    <row r="127" spans="1:6" ht="18" customHeight="1" thickBot="1">
      <c r="A127" s="372" t="s">
        <v>5</v>
      </c>
      <c r="B127" s="410" t="s">
        <v>276</v>
      </c>
      <c r="C127" s="415">
        <f>+C128+C129+C130</f>
        <v>0</v>
      </c>
      <c r="D127" s="424">
        <f>+D128+D129+D130</f>
        <v>0</v>
      </c>
      <c r="E127" s="424">
        <f>+E128+E129+E130</f>
        <v>0</v>
      </c>
      <c r="F127" s="487"/>
    </row>
    <row r="128" spans="1:6" ht="18" customHeight="1">
      <c r="A128" s="374" t="s">
        <v>41</v>
      </c>
      <c r="B128" s="411" t="s">
        <v>277</v>
      </c>
      <c r="C128" s="429"/>
      <c r="D128" s="430"/>
      <c r="E128" s="431"/>
      <c r="F128" s="487"/>
    </row>
    <row r="129" spans="1:6" ht="18" customHeight="1">
      <c r="A129" s="374" t="s">
        <v>42</v>
      </c>
      <c r="B129" s="411" t="s">
        <v>278</v>
      </c>
      <c r="C129" s="429"/>
      <c r="D129" s="430"/>
      <c r="E129" s="431"/>
      <c r="F129" s="488"/>
    </row>
    <row r="130" spans="1:6" ht="18" customHeight="1" thickBot="1">
      <c r="A130" s="401" t="s">
        <v>43</v>
      </c>
      <c r="B130" s="412" t="s">
        <v>279</v>
      </c>
      <c r="C130" s="429"/>
      <c r="D130" s="430"/>
      <c r="E130" s="431"/>
      <c r="F130" s="487"/>
    </row>
    <row r="131" spans="1:6" ht="18" customHeight="1" thickBot="1">
      <c r="A131" s="372" t="s">
        <v>6</v>
      </c>
      <c r="B131" s="410" t="s">
        <v>280</v>
      </c>
      <c r="C131" s="415">
        <f>+C132+C133+C134+C135</f>
        <v>0</v>
      </c>
      <c r="D131" s="423">
        <f>+D132+D133+D134+D135</f>
        <v>0</v>
      </c>
      <c r="E131" s="424">
        <f>+E132+E133+E134+E135</f>
        <v>0</v>
      </c>
      <c r="F131" s="492"/>
    </row>
    <row r="132" spans="1:6" ht="18" customHeight="1">
      <c r="A132" s="374" t="s">
        <v>44</v>
      </c>
      <c r="B132" s="411" t="s">
        <v>281</v>
      </c>
      <c r="C132" s="429"/>
      <c r="D132" s="430"/>
      <c r="E132" s="431"/>
      <c r="F132" s="487"/>
    </row>
    <row r="133" spans="1:6" ht="18" customHeight="1">
      <c r="A133" s="374" t="s">
        <v>45</v>
      </c>
      <c r="B133" s="411" t="s">
        <v>282</v>
      </c>
      <c r="C133" s="429"/>
      <c r="D133" s="430"/>
      <c r="E133" s="431"/>
      <c r="F133" s="488"/>
    </row>
    <row r="134" spans="1:6" ht="18" customHeight="1">
      <c r="A134" s="374" t="s">
        <v>183</v>
      </c>
      <c r="B134" s="411" t="s">
        <v>283</v>
      </c>
      <c r="C134" s="429"/>
      <c r="D134" s="430"/>
      <c r="E134" s="431"/>
      <c r="F134" s="488"/>
    </row>
    <row r="135" spans="1:6" ht="18" customHeight="1" thickBot="1">
      <c r="A135" s="401" t="s">
        <v>185</v>
      </c>
      <c r="B135" s="412" t="s">
        <v>284</v>
      </c>
      <c r="C135" s="429"/>
      <c r="D135" s="430"/>
      <c r="E135" s="431"/>
      <c r="F135" s="493"/>
    </row>
    <row r="136" spans="1:6" ht="18" customHeight="1" thickBot="1">
      <c r="A136" s="372" t="s">
        <v>7</v>
      </c>
      <c r="B136" s="410" t="s">
        <v>285</v>
      </c>
      <c r="C136" s="443">
        <f>+C137+C138+C139+C140</f>
        <v>42569130</v>
      </c>
      <c r="D136" s="444">
        <f>+D137+D138+D139+D140</f>
        <v>44418804</v>
      </c>
      <c r="E136" s="445">
        <f>+E137+E138+E139+E140</f>
        <v>44418804</v>
      </c>
      <c r="F136" s="487">
        <f>E136/D136*100</f>
        <v>100</v>
      </c>
    </row>
    <row r="137" spans="1:6" ht="18" customHeight="1">
      <c r="A137" s="374" t="s">
        <v>46</v>
      </c>
      <c r="B137" s="411" t="s">
        <v>287</v>
      </c>
      <c r="C137" s="429"/>
      <c r="D137" s="430">
        <v>2006456</v>
      </c>
      <c r="E137" s="431">
        <v>2006456</v>
      </c>
      <c r="F137" s="487">
        <v>100</v>
      </c>
    </row>
    <row r="138" spans="1:6" ht="18" customHeight="1">
      <c r="A138" s="374" t="s">
        <v>47</v>
      </c>
      <c r="B138" s="411" t="s">
        <v>647</v>
      </c>
      <c r="C138" s="429">
        <v>42569130</v>
      </c>
      <c r="D138" s="430">
        <v>42412348</v>
      </c>
      <c r="E138" s="431">
        <v>42412348</v>
      </c>
      <c r="F138" s="487">
        <f>E138/D138*100</f>
        <v>100</v>
      </c>
    </row>
    <row r="139" spans="1:6" ht="18" customHeight="1">
      <c r="A139" s="374" t="s">
        <v>98</v>
      </c>
      <c r="B139" s="411" t="s">
        <v>288</v>
      </c>
      <c r="C139" s="429"/>
      <c r="D139" s="430"/>
      <c r="E139" s="431"/>
      <c r="F139" s="488"/>
    </row>
    <row r="140" spans="1:6" ht="18" customHeight="1" thickBot="1">
      <c r="A140" s="401" t="s">
        <v>193</v>
      </c>
      <c r="B140" s="412" t="s">
        <v>289</v>
      </c>
      <c r="C140" s="429"/>
      <c r="D140" s="430"/>
      <c r="E140" s="431"/>
      <c r="F140" s="493"/>
    </row>
    <row r="141" spans="1:6" ht="18" customHeight="1" thickBot="1">
      <c r="A141" s="372" t="s">
        <v>8</v>
      </c>
      <c r="B141" s="410" t="s">
        <v>290</v>
      </c>
      <c r="C141" s="494">
        <f>+C142+C143+C144+C145</f>
        <v>0</v>
      </c>
      <c r="D141" s="495">
        <f>+D142+D143+D144+D145</f>
        <v>0</v>
      </c>
      <c r="E141" s="496">
        <f>+E142+E143+E144+E145</f>
        <v>0</v>
      </c>
      <c r="F141" s="492"/>
    </row>
    <row r="142" spans="1:6" ht="18" customHeight="1">
      <c r="A142" s="374" t="s">
        <v>99</v>
      </c>
      <c r="B142" s="411" t="s">
        <v>291</v>
      </c>
      <c r="C142" s="429"/>
      <c r="D142" s="430"/>
      <c r="E142" s="431"/>
      <c r="F142" s="487"/>
    </row>
    <row r="143" spans="1:6" ht="18" customHeight="1">
      <c r="A143" s="374" t="s">
        <v>100</v>
      </c>
      <c r="B143" s="411" t="s">
        <v>292</v>
      </c>
      <c r="C143" s="429"/>
      <c r="D143" s="430"/>
      <c r="E143" s="431"/>
      <c r="F143" s="488"/>
    </row>
    <row r="144" spans="1:6" ht="18" customHeight="1">
      <c r="A144" s="374" t="s">
        <v>198</v>
      </c>
      <c r="B144" s="411" t="s">
        <v>293</v>
      </c>
      <c r="C144" s="429"/>
      <c r="D144" s="430"/>
      <c r="E144" s="431"/>
      <c r="F144" s="488"/>
    </row>
    <row r="145" spans="1:6" ht="18" customHeight="1" thickBot="1">
      <c r="A145" s="374" t="s">
        <v>200</v>
      </c>
      <c r="B145" s="411" t="s">
        <v>294</v>
      </c>
      <c r="C145" s="429"/>
      <c r="D145" s="430"/>
      <c r="E145" s="431"/>
      <c r="F145" s="493"/>
    </row>
    <row r="146" spans="1:6" ht="18" customHeight="1" thickBot="1">
      <c r="A146" s="372" t="s">
        <v>9</v>
      </c>
      <c r="B146" s="410" t="s">
        <v>295</v>
      </c>
      <c r="C146" s="497">
        <f>+C127+C131+C136+C141</f>
        <v>42569130</v>
      </c>
      <c r="D146" s="498">
        <f>+D127+D131+D136+D141</f>
        <v>44418804</v>
      </c>
      <c r="E146" s="499">
        <f>+E127+E131+E136+E141</f>
        <v>44418804</v>
      </c>
      <c r="F146" s="487">
        <f>E146/D146*100</f>
        <v>100</v>
      </c>
    </row>
    <row r="147" spans="1:6" ht="18" customHeight="1" thickBot="1">
      <c r="A147" s="413" t="s">
        <v>10</v>
      </c>
      <c r="B147" s="414" t="s">
        <v>296</v>
      </c>
      <c r="C147" s="497">
        <f>+C126+C146</f>
        <v>162116771</v>
      </c>
      <c r="D147" s="498">
        <f>+D126+D146</f>
        <v>195017353</v>
      </c>
      <c r="E147" s="499">
        <f>+E126+E146</f>
        <v>177328351</v>
      </c>
      <c r="F147" s="484">
        <f>E147/D147*100</f>
        <v>90.92952410240129</v>
      </c>
    </row>
    <row r="148" ht="18" customHeight="1"/>
    <row r="149" spans="1:5" ht="18" customHeight="1">
      <c r="A149" s="389"/>
      <c r="B149" s="389"/>
      <c r="C149" s="501"/>
      <c r="D149" s="476"/>
      <c r="E149" s="476"/>
    </row>
    <row r="150" spans="1:6" ht="18" customHeight="1" thickBot="1">
      <c r="A150" s="690" t="s">
        <v>363</v>
      </c>
      <c r="B150" s="690"/>
      <c r="C150" s="656" t="s">
        <v>128</v>
      </c>
      <c r="D150" s="656"/>
      <c r="E150" s="656"/>
      <c r="F150" s="656"/>
    </row>
    <row r="151" spans="1:6" ht="25.5" customHeight="1" thickBot="1">
      <c r="A151" s="372">
        <v>1</v>
      </c>
      <c r="B151" s="405" t="s">
        <v>297</v>
      </c>
      <c r="C151" s="502">
        <f>+C61-C126</f>
        <v>30118000</v>
      </c>
      <c r="D151" s="415">
        <f>+D61-D126</f>
        <v>29667034</v>
      </c>
      <c r="E151" s="415">
        <f>+E61-E126</f>
        <v>41748388</v>
      </c>
      <c r="F151" s="487">
        <f>E151/D151*100</f>
        <v>140.7231609334455</v>
      </c>
    </row>
    <row r="152" spans="1:6" ht="25.5" customHeight="1" thickBot="1">
      <c r="A152" s="372" t="s">
        <v>2</v>
      </c>
      <c r="B152" s="405" t="s">
        <v>298</v>
      </c>
      <c r="C152" s="502">
        <f>+C84-C146</f>
        <v>-30118000</v>
      </c>
      <c r="D152" s="415">
        <f>+D84-D146</f>
        <v>-29667034</v>
      </c>
      <c r="E152" s="415">
        <f>+E84-E146</f>
        <v>-29667034</v>
      </c>
      <c r="F152" s="487">
        <f>E152/D152*100</f>
        <v>100</v>
      </c>
    </row>
    <row r="153" ht="19.5">
      <c r="C153" s="503"/>
    </row>
  </sheetData>
  <sheetProtection/>
  <mergeCells count="15">
    <mergeCell ref="F90:F91"/>
    <mergeCell ref="B90:B91"/>
    <mergeCell ref="A90:A91"/>
    <mergeCell ref="A89:B89"/>
    <mergeCell ref="C90:E90"/>
    <mergeCell ref="A150:B150"/>
    <mergeCell ref="C150:F150"/>
    <mergeCell ref="A87:F87"/>
    <mergeCell ref="A1:F1"/>
    <mergeCell ref="A2:B2"/>
    <mergeCell ref="C2:F2"/>
    <mergeCell ref="C3:E3"/>
    <mergeCell ref="F3:F4"/>
    <mergeCell ref="B3:B4"/>
    <mergeCell ref="A3:A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6" r:id="rId3"/>
  <headerFooter alignWithMargins="0">
    <oddHeader xml:space="preserve">&amp;C&amp;"Times New Roman CE,Félkövér"&amp;12MÓRÁGY  KÖZSÉGI  ÖNKORMÁNYZAT 
2017.  ÉVI  KÖLTSÉGVETÉS 
KÖTELEZŐ  FELADATAINAK  MÉRLEGE &amp;R&amp;"Times New Roman CE,Félkövér dőlt"&amp;11 1/1 számú melléklet </oddHeader>
  </headerFooter>
  <rowBreaks count="1" manualBreakCount="1">
    <brk id="86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3"/>
  <sheetViews>
    <sheetView view="pageLayout" zoomScaleNormal="120" zoomScaleSheetLayoutView="100" workbookViewId="0" topLeftCell="A1">
      <selection activeCell="F110" sqref="F110"/>
    </sheetView>
  </sheetViews>
  <sheetFormatPr defaultColWidth="9.00390625" defaultRowHeight="12.75"/>
  <cols>
    <col min="1" max="1" width="9.50390625" style="544" customWidth="1"/>
    <col min="2" max="2" width="91.625" style="544" customWidth="1"/>
    <col min="3" max="3" width="21.125" style="45" customWidth="1"/>
    <col min="4" max="4" width="19.00390625" style="45" customWidth="1"/>
    <col min="5" max="5" width="21.125" style="45" customWidth="1"/>
    <col min="6" max="6" width="16.125" style="5" customWidth="1"/>
    <col min="7" max="7" width="9.00390625" style="5" customWidth="1"/>
    <col min="8" max="16384" width="9.375" style="5" customWidth="1"/>
  </cols>
  <sheetData>
    <row r="1" spans="1:6" ht="15.75" customHeight="1">
      <c r="A1" s="662" t="s">
        <v>300</v>
      </c>
      <c r="B1" s="662"/>
      <c r="C1" s="662"/>
      <c r="D1" s="662"/>
      <c r="E1" s="662"/>
      <c r="F1" s="662"/>
    </row>
    <row r="2" spans="1:6" ht="15.75" customHeight="1" thickBot="1">
      <c r="A2" s="691" t="s">
        <v>361</v>
      </c>
      <c r="B2" s="691"/>
      <c r="C2" s="661" t="s">
        <v>674</v>
      </c>
      <c r="D2" s="661"/>
      <c r="E2" s="661"/>
      <c r="F2" s="661"/>
    </row>
    <row r="3" spans="1:6" ht="24" customHeight="1">
      <c r="A3" s="668" t="s">
        <v>37</v>
      </c>
      <c r="B3" s="664" t="s">
        <v>0</v>
      </c>
      <c r="C3" s="695" t="s">
        <v>691</v>
      </c>
      <c r="D3" s="696"/>
      <c r="E3" s="697"/>
      <c r="F3" s="692" t="s">
        <v>125</v>
      </c>
    </row>
    <row r="4" spans="1:6" ht="31.5" customHeight="1" thickBot="1">
      <c r="A4" s="669"/>
      <c r="B4" s="665"/>
      <c r="C4" s="360" t="s">
        <v>123</v>
      </c>
      <c r="D4" s="360" t="s">
        <v>124</v>
      </c>
      <c r="E4" s="361" t="s">
        <v>360</v>
      </c>
      <c r="F4" s="693"/>
    </row>
    <row r="5" spans="1:6" ht="21" customHeight="1" thickBot="1">
      <c r="A5" s="545">
        <v>1</v>
      </c>
      <c r="B5" s="420">
        <v>2</v>
      </c>
      <c r="C5" s="358">
        <v>3</v>
      </c>
      <c r="D5" s="362">
        <v>4</v>
      </c>
      <c r="E5" s="359">
        <v>5</v>
      </c>
      <c r="F5" s="363">
        <v>6</v>
      </c>
    </row>
    <row r="6" spans="1:6" s="6" customFormat="1" ht="18" customHeight="1" thickBot="1">
      <c r="A6" s="546" t="s">
        <v>1</v>
      </c>
      <c r="B6" s="517" t="s">
        <v>132</v>
      </c>
      <c r="C6" s="415">
        <f>+C7+C8+C9+C10+C11+C12</f>
        <v>0</v>
      </c>
      <c r="D6" s="423">
        <f>+D7+D8+D9+D10+D11+D12</f>
        <v>0</v>
      </c>
      <c r="E6" s="424">
        <f>+E7+E8+E9+E10+E11+E12</f>
        <v>0</v>
      </c>
      <c r="F6" s="425"/>
    </row>
    <row r="7" spans="1:6" s="1" customFormat="1" ht="18" customHeight="1">
      <c r="A7" s="547" t="s">
        <v>48</v>
      </c>
      <c r="B7" s="518" t="s">
        <v>133</v>
      </c>
      <c r="C7" s="426"/>
      <c r="D7" s="426"/>
      <c r="E7" s="427"/>
      <c r="F7" s="506"/>
    </row>
    <row r="8" spans="1:6" s="1" customFormat="1" ht="18" customHeight="1">
      <c r="A8" s="548" t="s">
        <v>49</v>
      </c>
      <c r="B8" s="519" t="s">
        <v>134</v>
      </c>
      <c r="C8" s="429"/>
      <c r="D8" s="430"/>
      <c r="E8" s="431"/>
      <c r="F8" s="506"/>
    </row>
    <row r="9" spans="1:6" s="1" customFormat="1" ht="18" customHeight="1">
      <c r="A9" s="548" t="s">
        <v>50</v>
      </c>
      <c r="B9" s="519" t="s">
        <v>135</v>
      </c>
      <c r="C9" s="429"/>
      <c r="D9" s="429"/>
      <c r="E9" s="431"/>
      <c r="F9" s="506"/>
    </row>
    <row r="10" spans="1:6" s="1" customFormat="1" ht="18" customHeight="1">
      <c r="A10" s="548" t="s">
        <v>51</v>
      </c>
      <c r="B10" s="519" t="s">
        <v>136</v>
      </c>
      <c r="C10" s="429"/>
      <c r="D10" s="429"/>
      <c r="E10" s="431"/>
      <c r="F10" s="506"/>
    </row>
    <row r="11" spans="1:6" s="1" customFormat="1" ht="18" customHeight="1">
      <c r="A11" s="548" t="s">
        <v>137</v>
      </c>
      <c r="B11" s="519" t="s">
        <v>138</v>
      </c>
      <c r="C11" s="429"/>
      <c r="D11" s="430"/>
      <c r="E11" s="431"/>
      <c r="F11" s="432"/>
    </row>
    <row r="12" spans="1:6" s="1" customFormat="1" ht="18" customHeight="1" thickBot="1">
      <c r="A12" s="549" t="s">
        <v>52</v>
      </c>
      <c r="B12" s="520" t="s">
        <v>139</v>
      </c>
      <c r="C12" s="429"/>
      <c r="D12" s="430"/>
      <c r="E12" s="431"/>
      <c r="F12" s="433"/>
    </row>
    <row r="13" spans="1:6" s="1" customFormat="1" ht="18" customHeight="1" thickBot="1">
      <c r="A13" s="546" t="s">
        <v>2</v>
      </c>
      <c r="B13" s="521" t="s">
        <v>140</v>
      </c>
      <c r="C13" s="415">
        <f>+C14+C15+C16+C17+C18</f>
        <v>0</v>
      </c>
      <c r="D13" s="423">
        <f>+D14+D15+D16+D17+D18</f>
        <v>55000</v>
      </c>
      <c r="E13" s="424">
        <f>+E14+E15+E16+E17+E18</f>
        <v>55000</v>
      </c>
      <c r="F13" s="434">
        <v>100</v>
      </c>
    </row>
    <row r="14" spans="1:6" s="1" customFormat="1" ht="18" customHeight="1">
      <c r="A14" s="547" t="s">
        <v>54</v>
      </c>
      <c r="B14" s="518" t="s">
        <v>141</v>
      </c>
      <c r="C14" s="426"/>
      <c r="D14" s="435"/>
      <c r="E14" s="427"/>
      <c r="F14" s="436"/>
    </row>
    <row r="15" spans="1:6" s="1" customFormat="1" ht="18" customHeight="1">
      <c r="A15" s="548" t="s">
        <v>55</v>
      </c>
      <c r="B15" s="519" t="s">
        <v>142</v>
      </c>
      <c r="C15" s="429"/>
      <c r="D15" s="430"/>
      <c r="E15" s="431"/>
      <c r="F15" s="432"/>
    </row>
    <row r="16" spans="1:6" s="1" customFormat="1" ht="18" customHeight="1">
      <c r="A16" s="548" t="s">
        <v>56</v>
      </c>
      <c r="B16" s="519" t="s">
        <v>143</v>
      </c>
      <c r="C16" s="429"/>
      <c r="D16" s="430"/>
      <c r="E16" s="431"/>
      <c r="F16" s="432"/>
    </row>
    <row r="17" spans="1:6" s="1" customFormat="1" ht="18" customHeight="1">
      <c r="A17" s="548" t="s">
        <v>57</v>
      </c>
      <c r="B17" s="519" t="s">
        <v>144</v>
      </c>
      <c r="C17" s="429"/>
      <c r="D17" s="430"/>
      <c r="E17" s="431"/>
      <c r="F17" s="437"/>
    </row>
    <row r="18" spans="1:6" s="1" customFormat="1" ht="18" customHeight="1">
      <c r="A18" s="548" t="s">
        <v>58</v>
      </c>
      <c r="B18" s="519" t="s">
        <v>145</v>
      </c>
      <c r="C18" s="429">
        <v>0</v>
      </c>
      <c r="D18" s="429">
        <v>55000</v>
      </c>
      <c r="E18" s="431">
        <v>55000</v>
      </c>
      <c r="F18" s="432">
        <v>100</v>
      </c>
    </row>
    <row r="19" spans="1:6" s="1" customFormat="1" ht="18" customHeight="1" thickBot="1">
      <c r="A19" s="549" t="s">
        <v>64</v>
      </c>
      <c r="B19" s="520" t="s">
        <v>146</v>
      </c>
      <c r="C19" s="438"/>
      <c r="D19" s="439"/>
      <c r="E19" s="440"/>
      <c r="F19" s="433"/>
    </row>
    <row r="20" spans="1:6" s="1" customFormat="1" ht="18" customHeight="1" thickBot="1">
      <c r="A20" s="546" t="s">
        <v>3</v>
      </c>
      <c r="B20" s="517" t="s">
        <v>147</v>
      </c>
      <c r="C20" s="415">
        <f>+C21+C22+C23+C24+C25</f>
        <v>0</v>
      </c>
      <c r="D20" s="423">
        <f>+D21+D22+D23+D24+D25</f>
        <v>0</v>
      </c>
      <c r="E20" s="424">
        <f>+E21+E22+E23+E24+E25</f>
        <v>0</v>
      </c>
      <c r="F20" s="508"/>
    </row>
    <row r="21" spans="1:6" s="1" customFormat="1" ht="18" customHeight="1">
      <c r="A21" s="547" t="s">
        <v>38</v>
      </c>
      <c r="B21" s="518" t="s">
        <v>148</v>
      </c>
      <c r="C21" s="426"/>
      <c r="D21" s="435"/>
      <c r="E21" s="427"/>
      <c r="F21" s="436"/>
    </row>
    <row r="22" spans="1:6" s="1" customFormat="1" ht="18" customHeight="1">
      <c r="A22" s="548" t="s">
        <v>149</v>
      </c>
      <c r="B22" s="519" t="s">
        <v>150</v>
      </c>
      <c r="C22" s="429"/>
      <c r="D22" s="430"/>
      <c r="E22" s="431"/>
      <c r="F22" s="432"/>
    </row>
    <row r="23" spans="1:6" s="1" customFormat="1" ht="18" customHeight="1">
      <c r="A23" s="548" t="s">
        <v>151</v>
      </c>
      <c r="B23" s="519" t="s">
        <v>152</v>
      </c>
      <c r="C23" s="429"/>
      <c r="D23" s="430"/>
      <c r="E23" s="431"/>
      <c r="F23" s="507"/>
    </row>
    <row r="24" spans="1:6" s="1" customFormat="1" ht="18" customHeight="1">
      <c r="A24" s="548" t="s">
        <v>153</v>
      </c>
      <c r="B24" s="519" t="s">
        <v>154</v>
      </c>
      <c r="C24" s="429"/>
      <c r="D24" s="430"/>
      <c r="E24" s="431"/>
      <c r="F24" s="437"/>
    </row>
    <row r="25" spans="1:6" s="1" customFormat="1" ht="18" customHeight="1">
      <c r="A25" s="548" t="s">
        <v>89</v>
      </c>
      <c r="B25" s="519" t="s">
        <v>155</v>
      </c>
      <c r="C25" s="429"/>
      <c r="D25" s="430"/>
      <c r="E25" s="431"/>
      <c r="F25" s="432"/>
    </row>
    <row r="26" spans="1:6" s="1" customFormat="1" ht="18" customHeight="1" thickBot="1">
      <c r="A26" s="549" t="s">
        <v>90</v>
      </c>
      <c r="B26" s="520" t="s">
        <v>156</v>
      </c>
      <c r="C26" s="438"/>
      <c r="D26" s="439"/>
      <c r="E26" s="440"/>
      <c r="F26" s="433"/>
    </row>
    <row r="27" spans="1:6" s="1" customFormat="1" ht="18" customHeight="1" thickBot="1">
      <c r="A27" s="546" t="s">
        <v>91</v>
      </c>
      <c r="B27" s="517" t="s">
        <v>157</v>
      </c>
      <c r="C27" s="415">
        <f>+C28+C31+C32+C33</f>
        <v>0</v>
      </c>
      <c r="D27" s="423">
        <f>+D28+D31+D32+D33</f>
        <v>0</v>
      </c>
      <c r="E27" s="424">
        <f>+E28+E31+E32+E33</f>
        <v>0</v>
      </c>
      <c r="F27" s="508"/>
    </row>
    <row r="28" spans="1:6" s="1" customFormat="1" ht="18" customHeight="1">
      <c r="A28" s="547" t="s">
        <v>39</v>
      </c>
      <c r="B28" s="518" t="s">
        <v>158</v>
      </c>
      <c r="C28" s="562"/>
      <c r="D28" s="562"/>
      <c r="E28" s="563"/>
      <c r="F28" s="436"/>
    </row>
    <row r="29" spans="1:6" s="1" customFormat="1" ht="18" customHeight="1">
      <c r="A29" s="548" t="s">
        <v>159</v>
      </c>
      <c r="B29" s="519" t="s">
        <v>160</v>
      </c>
      <c r="C29" s="429"/>
      <c r="D29" s="429"/>
      <c r="E29" s="431"/>
      <c r="F29" s="432"/>
    </row>
    <row r="30" spans="1:6" s="1" customFormat="1" ht="18" customHeight="1">
      <c r="A30" s="548" t="s">
        <v>161</v>
      </c>
      <c r="B30" s="519" t="s">
        <v>162</v>
      </c>
      <c r="C30" s="429"/>
      <c r="D30" s="429"/>
      <c r="E30" s="431"/>
      <c r="F30" s="432"/>
    </row>
    <row r="31" spans="1:6" s="1" customFormat="1" ht="18" customHeight="1">
      <c r="A31" s="548" t="s">
        <v>40</v>
      </c>
      <c r="B31" s="519" t="s">
        <v>119</v>
      </c>
      <c r="C31" s="429"/>
      <c r="D31" s="429"/>
      <c r="E31" s="431"/>
      <c r="F31" s="432"/>
    </row>
    <row r="32" spans="1:6" s="1" customFormat="1" ht="18" customHeight="1">
      <c r="A32" s="548" t="s">
        <v>163</v>
      </c>
      <c r="B32" s="519" t="s">
        <v>164</v>
      </c>
      <c r="C32" s="429">
        <v>0</v>
      </c>
      <c r="D32" s="429"/>
      <c r="E32" s="431"/>
      <c r="F32" s="432"/>
    </row>
    <row r="33" spans="1:6" s="1" customFormat="1" ht="18" customHeight="1" thickBot="1">
      <c r="A33" s="549" t="s">
        <v>165</v>
      </c>
      <c r="B33" s="520" t="s">
        <v>166</v>
      </c>
      <c r="C33" s="438">
        <v>0</v>
      </c>
      <c r="D33" s="438">
        <v>0</v>
      </c>
      <c r="E33" s="440"/>
      <c r="F33" s="432"/>
    </row>
    <row r="34" spans="1:6" s="1" customFormat="1" ht="18" customHeight="1" thickBot="1">
      <c r="A34" s="546" t="s">
        <v>5</v>
      </c>
      <c r="B34" s="517" t="s">
        <v>167</v>
      </c>
      <c r="C34" s="415">
        <f>SUM(C35:C44)</f>
        <v>7575547</v>
      </c>
      <c r="D34" s="423">
        <f>SUM(D35:D44)</f>
        <v>9805623</v>
      </c>
      <c r="E34" s="424">
        <f>SUM(E35:E44)</f>
        <v>7836666</v>
      </c>
      <c r="F34" s="446">
        <f>E34/D34*100</f>
        <v>79.9201233822675</v>
      </c>
    </row>
    <row r="35" spans="1:6" s="1" customFormat="1" ht="18" customHeight="1">
      <c r="A35" s="547" t="s">
        <v>41</v>
      </c>
      <c r="B35" s="518" t="s">
        <v>168</v>
      </c>
      <c r="C35" s="426"/>
      <c r="D35" s="435">
        <v>7086</v>
      </c>
      <c r="E35" s="427">
        <v>7086</v>
      </c>
      <c r="F35" s="564">
        <v>100</v>
      </c>
    </row>
    <row r="36" spans="1:6" s="1" customFormat="1" ht="18" customHeight="1">
      <c r="A36" s="548" t="s">
        <v>42</v>
      </c>
      <c r="B36" s="519" t="s">
        <v>169</v>
      </c>
      <c r="C36" s="429">
        <v>700000</v>
      </c>
      <c r="D36" s="429">
        <v>1010251</v>
      </c>
      <c r="E36" s="431">
        <v>1010251</v>
      </c>
      <c r="F36" s="432">
        <v>100</v>
      </c>
    </row>
    <row r="37" spans="1:6" s="1" customFormat="1" ht="18" customHeight="1">
      <c r="A37" s="548" t="s">
        <v>43</v>
      </c>
      <c r="B37" s="519" t="s">
        <v>170</v>
      </c>
      <c r="C37" s="429"/>
      <c r="D37" s="430"/>
      <c r="E37" s="431"/>
      <c r="F37" s="432"/>
    </row>
    <row r="38" spans="1:6" s="1" customFormat="1" ht="18" customHeight="1">
      <c r="A38" s="548" t="s">
        <v>93</v>
      </c>
      <c r="B38" s="519" t="s">
        <v>171</v>
      </c>
      <c r="C38" s="429"/>
      <c r="D38" s="429"/>
      <c r="E38" s="431"/>
      <c r="F38" s="432"/>
    </row>
    <row r="39" spans="1:6" s="1" customFormat="1" ht="18" customHeight="1">
      <c r="A39" s="548" t="s">
        <v>94</v>
      </c>
      <c r="B39" s="519" t="s">
        <v>172</v>
      </c>
      <c r="C39" s="429">
        <v>5255000</v>
      </c>
      <c r="D39" s="430">
        <v>5255000</v>
      </c>
      <c r="E39" s="431">
        <v>4996083</v>
      </c>
      <c r="F39" s="432">
        <v>95</v>
      </c>
    </row>
    <row r="40" spans="1:6" s="1" customFormat="1" ht="18" customHeight="1">
      <c r="A40" s="548" t="s">
        <v>95</v>
      </c>
      <c r="B40" s="519" t="s">
        <v>173</v>
      </c>
      <c r="C40" s="429">
        <v>1620547</v>
      </c>
      <c r="D40" s="430">
        <v>1666063</v>
      </c>
      <c r="E40" s="431">
        <v>1666063</v>
      </c>
      <c r="F40" s="432">
        <v>100</v>
      </c>
    </row>
    <row r="41" spans="1:6" s="1" customFormat="1" ht="18" customHeight="1">
      <c r="A41" s="548" t="s">
        <v>96</v>
      </c>
      <c r="B41" s="519" t="s">
        <v>174</v>
      </c>
      <c r="C41" s="429"/>
      <c r="D41" s="430">
        <v>1710040</v>
      </c>
      <c r="E41" s="431"/>
      <c r="F41" s="509"/>
    </row>
    <row r="42" spans="1:6" s="1" customFormat="1" ht="18" customHeight="1">
      <c r="A42" s="548" t="s">
        <v>175</v>
      </c>
      <c r="B42" s="519" t="s">
        <v>176</v>
      </c>
      <c r="C42" s="429">
        <v>0</v>
      </c>
      <c r="D42" s="429">
        <v>6</v>
      </c>
      <c r="E42" s="431">
        <v>6</v>
      </c>
      <c r="F42" s="432">
        <v>100</v>
      </c>
    </row>
    <row r="43" spans="1:6" s="1" customFormat="1" ht="18" customHeight="1">
      <c r="A43" s="548" t="s">
        <v>126</v>
      </c>
      <c r="B43" s="519" t="s">
        <v>177</v>
      </c>
      <c r="C43" s="429"/>
      <c r="D43" s="430"/>
      <c r="E43" s="431"/>
      <c r="F43" s="432"/>
    </row>
    <row r="44" spans="1:6" s="1" customFormat="1" ht="18" customHeight="1" thickBot="1">
      <c r="A44" s="549" t="s">
        <v>178</v>
      </c>
      <c r="B44" s="520" t="s">
        <v>179</v>
      </c>
      <c r="C44" s="438"/>
      <c r="D44" s="439">
        <v>157177</v>
      </c>
      <c r="E44" s="440">
        <v>157177</v>
      </c>
      <c r="F44" s="433">
        <v>100</v>
      </c>
    </row>
    <row r="45" spans="1:6" s="1" customFormat="1" ht="18" customHeight="1" thickBot="1">
      <c r="A45" s="546" t="s">
        <v>6</v>
      </c>
      <c r="B45" s="517" t="s">
        <v>180</v>
      </c>
      <c r="C45" s="415">
        <f>SUM(C46:C50)</f>
        <v>0</v>
      </c>
      <c r="D45" s="423">
        <f>SUM(D46:D50)</f>
        <v>0</v>
      </c>
      <c r="E45" s="424">
        <f>SUM(E46:E50)</f>
        <v>0</v>
      </c>
      <c r="F45" s="508"/>
    </row>
    <row r="46" spans="1:6" s="1" customFormat="1" ht="18" customHeight="1">
      <c r="A46" s="547" t="s">
        <v>44</v>
      </c>
      <c r="B46" s="518" t="s">
        <v>181</v>
      </c>
      <c r="C46" s="426"/>
      <c r="D46" s="435"/>
      <c r="E46" s="427"/>
      <c r="F46" s="436"/>
    </row>
    <row r="47" spans="1:6" s="1" customFormat="1" ht="18" customHeight="1">
      <c r="A47" s="548" t="s">
        <v>45</v>
      </c>
      <c r="B47" s="519" t="s">
        <v>182</v>
      </c>
      <c r="C47" s="429"/>
      <c r="D47" s="430"/>
      <c r="E47" s="431">
        <v>0</v>
      </c>
      <c r="F47" s="437"/>
    </row>
    <row r="48" spans="1:6" s="1" customFormat="1" ht="18" customHeight="1">
      <c r="A48" s="548" t="s">
        <v>183</v>
      </c>
      <c r="B48" s="519" t="s">
        <v>184</v>
      </c>
      <c r="C48" s="429"/>
      <c r="D48" s="430"/>
      <c r="E48" s="431"/>
      <c r="F48" s="432"/>
    </row>
    <row r="49" spans="1:6" s="1" customFormat="1" ht="18" customHeight="1">
      <c r="A49" s="548" t="s">
        <v>185</v>
      </c>
      <c r="B49" s="519" t="s">
        <v>186</v>
      </c>
      <c r="C49" s="429"/>
      <c r="D49" s="430"/>
      <c r="E49" s="431"/>
      <c r="F49" s="432"/>
    </row>
    <row r="50" spans="1:6" s="1" customFormat="1" ht="18" customHeight="1" thickBot="1">
      <c r="A50" s="549" t="s">
        <v>187</v>
      </c>
      <c r="B50" s="520" t="s">
        <v>188</v>
      </c>
      <c r="C50" s="438"/>
      <c r="D50" s="439"/>
      <c r="E50" s="440"/>
      <c r="F50" s="433"/>
    </row>
    <row r="51" spans="1:6" s="1" customFormat="1" ht="18" customHeight="1" thickBot="1">
      <c r="A51" s="546" t="s">
        <v>97</v>
      </c>
      <c r="B51" s="517" t="s">
        <v>189</v>
      </c>
      <c r="C51" s="415">
        <f>SUM(C52:C54)</f>
        <v>0</v>
      </c>
      <c r="D51" s="423">
        <f>SUM(D52:D54)</f>
        <v>67500</v>
      </c>
      <c r="E51" s="424">
        <f>SUM(E52:E54)</f>
        <v>67500</v>
      </c>
      <c r="F51" s="446">
        <v>100</v>
      </c>
    </row>
    <row r="52" spans="1:6" s="1" customFormat="1" ht="18" customHeight="1">
      <c r="A52" s="547" t="s">
        <v>46</v>
      </c>
      <c r="B52" s="518" t="s">
        <v>190</v>
      </c>
      <c r="C52" s="426"/>
      <c r="D52" s="435"/>
      <c r="E52" s="427"/>
      <c r="F52" s="436"/>
    </row>
    <row r="53" spans="1:6" s="1" customFormat="1" ht="18" customHeight="1">
      <c r="A53" s="548" t="s">
        <v>47</v>
      </c>
      <c r="B53" s="519" t="s">
        <v>191</v>
      </c>
      <c r="C53" s="429"/>
      <c r="D53" s="430"/>
      <c r="E53" s="431"/>
      <c r="F53" s="432"/>
    </row>
    <row r="54" spans="1:8" s="1" customFormat="1" ht="18" customHeight="1">
      <c r="A54" s="548" t="s">
        <v>98</v>
      </c>
      <c r="B54" s="519" t="s">
        <v>192</v>
      </c>
      <c r="C54" s="429"/>
      <c r="D54" s="430">
        <v>67500</v>
      </c>
      <c r="E54" s="431">
        <v>67500</v>
      </c>
      <c r="F54" s="507">
        <v>100</v>
      </c>
      <c r="H54" s="8"/>
    </row>
    <row r="55" spans="1:6" s="1" customFormat="1" ht="18" customHeight="1" thickBot="1">
      <c r="A55" s="549" t="s">
        <v>193</v>
      </c>
      <c r="B55" s="520" t="s">
        <v>194</v>
      </c>
      <c r="C55" s="438"/>
      <c r="D55" s="439"/>
      <c r="E55" s="440"/>
      <c r="F55" s="510"/>
    </row>
    <row r="56" spans="1:6" s="1" customFormat="1" ht="18" customHeight="1" thickBot="1">
      <c r="A56" s="546" t="s">
        <v>8</v>
      </c>
      <c r="B56" s="521" t="s">
        <v>195</v>
      </c>
      <c r="C56" s="415">
        <f>SUM(C57:C59)</f>
        <v>0</v>
      </c>
      <c r="D56" s="423">
        <f>SUM(D57:D59)</f>
        <v>0</v>
      </c>
      <c r="E56" s="424">
        <f>SUM(E57:E59)</f>
        <v>0</v>
      </c>
      <c r="F56" s="446"/>
    </row>
    <row r="57" spans="1:6" s="1" customFormat="1" ht="18" customHeight="1">
      <c r="A57" s="547" t="s">
        <v>99</v>
      </c>
      <c r="B57" s="518" t="s">
        <v>196</v>
      </c>
      <c r="C57" s="429"/>
      <c r="D57" s="430"/>
      <c r="E57" s="431"/>
      <c r="F57" s="436"/>
    </row>
    <row r="58" spans="1:6" s="1" customFormat="1" ht="18" customHeight="1">
      <c r="A58" s="548" t="s">
        <v>100</v>
      </c>
      <c r="B58" s="519" t="s">
        <v>197</v>
      </c>
      <c r="C58" s="429"/>
      <c r="D58" s="430"/>
      <c r="E58" s="431"/>
      <c r="F58" s="432"/>
    </row>
    <row r="59" spans="1:6" s="1" customFormat="1" ht="18" customHeight="1">
      <c r="A59" s="548" t="s">
        <v>198</v>
      </c>
      <c r="B59" s="519" t="s">
        <v>199</v>
      </c>
      <c r="C59" s="429"/>
      <c r="D59" s="430"/>
      <c r="E59" s="431"/>
      <c r="F59" s="437"/>
    </row>
    <row r="60" spans="1:6" s="1" customFormat="1" ht="18" customHeight="1" thickBot="1">
      <c r="A60" s="549" t="s">
        <v>200</v>
      </c>
      <c r="B60" s="520" t="s">
        <v>201</v>
      </c>
      <c r="C60" s="429"/>
      <c r="D60" s="430"/>
      <c r="E60" s="431"/>
      <c r="F60" s="511"/>
    </row>
    <row r="61" spans="1:6" s="1" customFormat="1" ht="18" customHeight="1" thickBot="1">
      <c r="A61" s="546" t="s">
        <v>9</v>
      </c>
      <c r="B61" s="517" t="s">
        <v>202</v>
      </c>
      <c r="C61" s="415">
        <f>+C6+C13+C20+C27+C34+C45+C51+C56</f>
        <v>7575547</v>
      </c>
      <c r="D61" s="423">
        <f>+D6+D13+D20+D27+D34+D45+D51+D56</f>
        <v>9928123</v>
      </c>
      <c r="E61" s="424">
        <f>+E6+E13+E20+E27+E34+E45+E51+E56</f>
        <v>7959166</v>
      </c>
      <c r="F61" s="508">
        <f>E61/D61*100</f>
        <v>80.16788269041388</v>
      </c>
    </row>
    <row r="62" spans="1:6" s="1" customFormat="1" ht="18" customHeight="1" thickBot="1">
      <c r="A62" s="550" t="s">
        <v>203</v>
      </c>
      <c r="B62" s="521" t="s">
        <v>204</v>
      </c>
      <c r="C62" s="415">
        <f>SUM(C63:C65)</f>
        <v>0</v>
      </c>
      <c r="D62" s="423">
        <f>SUM(D63:D65)</f>
        <v>0</v>
      </c>
      <c r="E62" s="424">
        <f>SUM(E63:E65)</f>
        <v>0</v>
      </c>
      <c r="F62" s="434"/>
    </row>
    <row r="63" spans="1:6" s="1" customFormat="1" ht="18" customHeight="1">
      <c r="A63" s="547" t="s">
        <v>205</v>
      </c>
      <c r="B63" s="518" t="s">
        <v>206</v>
      </c>
      <c r="C63" s="429"/>
      <c r="D63" s="430"/>
      <c r="E63" s="431"/>
      <c r="F63" s="436"/>
    </row>
    <row r="64" spans="1:6" s="1" customFormat="1" ht="18" customHeight="1">
      <c r="A64" s="548" t="s">
        <v>207</v>
      </c>
      <c r="B64" s="519" t="s">
        <v>208</v>
      </c>
      <c r="C64" s="429"/>
      <c r="D64" s="430"/>
      <c r="E64" s="431"/>
      <c r="F64" s="432"/>
    </row>
    <row r="65" spans="1:6" s="1" customFormat="1" ht="18" customHeight="1" thickBot="1">
      <c r="A65" s="549" t="s">
        <v>209</v>
      </c>
      <c r="B65" s="522" t="s">
        <v>210</v>
      </c>
      <c r="C65" s="429"/>
      <c r="D65" s="430"/>
      <c r="E65" s="431"/>
      <c r="F65" s="433"/>
    </row>
    <row r="66" spans="1:6" s="1" customFormat="1" ht="18" customHeight="1" thickBot="1">
      <c r="A66" s="550" t="s">
        <v>211</v>
      </c>
      <c r="B66" s="521" t="s">
        <v>212</v>
      </c>
      <c r="C66" s="415">
        <f>SUM(C67:C70)</f>
        <v>0</v>
      </c>
      <c r="D66" s="423">
        <f>SUM(D67:D70)</f>
        <v>0</v>
      </c>
      <c r="E66" s="424">
        <f>SUM(E67:E70)</f>
        <v>0</v>
      </c>
      <c r="F66" s="434"/>
    </row>
    <row r="67" spans="1:6" s="1" customFormat="1" ht="18" customHeight="1">
      <c r="A67" s="547" t="s">
        <v>213</v>
      </c>
      <c r="B67" s="518" t="s">
        <v>214</v>
      </c>
      <c r="C67" s="429"/>
      <c r="D67" s="430"/>
      <c r="E67" s="431"/>
      <c r="F67" s="512"/>
    </row>
    <row r="68" spans="1:6" s="1" customFormat="1" ht="18" customHeight="1">
      <c r="A68" s="548" t="s">
        <v>68</v>
      </c>
      <c r="B68" s="519" t="s">
        <v>215</v>
      </c>
      <c r="C68" s="429"/>
      <c r="D68" s="430"/>
      <c r="E68" s="431"/>
      <c r="F68" s="432"/>
    </row>
    <row r="69" spans="1:15" s="1" customFormat="1" ht="18" customHeight="1">
      <c r="A69" s="548" t="s">
        <v>216</v>
      </c>
      <c r="B69" s="519" t="s">
        <v>217</v>
      </c>
      <c r="C69" s="429"/>
      <c r="D69" s="430"/>
      <c r="E69" s="431"/>
      <c r="F69" s="432"/>
      <c r="O69" s="356"/>
    </row>
    <row r="70" spans="1:6" s="1" customFormat="1" ht="18" customHeight="1" thickBot="1">
      <c r="A70" s="549" t="s">
        <v>218</v>
      </c>
      <c r="B70" s="520" t="s">
        <v>219</v>
      </c>
      <c r="C70" s="429"/>
      <c r="D70" s="430"/>
      <c r="E70" s="431"/>
      <c r="F70" s="433"/>
    </row>
    <row r="71" spans="1:6" s="1" customFormat="1" ht="18" customHeight="1" thickBot="1">
      <c r="A71" s="550" t="s">
        <v>220</v>
      </c>
      <c r="B71" s="521" t="s">
        <v>221</v>
      </c>
      <c r="C71" s="415">
        <v>731203</v>
      </c>
      <c r="D71" s="423">
        <v>731203</v>
      </c>
      <c r="E71" s="424">
        <v>731203</v>
      </c>
      <c r="F71" s="434">
        <v>100</v>
      </c>
    </row>
    <row r="72" spans="1:6" s="1" customFormat="1" ht="18" customHeight="1">
      <c r="A72" s="547" t="s">
        <v>101</v>
      </c>
      <c r="B72" s="518" t="s">
        <v>222</v>
      </c>
      <c r="C72" s="429">
        <v>731203</v>
      </c>
      <c r="D72" s="429">
        <v>731203</v>
      </c>
      <c r="E72" s="429">
        <v>731203</v>
      </c>
      <c r="F72" s="565">
        <v>100</v>
      </c>
    </row>
    <row r="73" spans="1:6" s="1" customFormat="1" ht="18" customHeight="1" thickBot="1">
      <c r="A73" s="549" t="s">
        <v>102</v>
      </c>
      <c r="B73" s="520" t="s">
        <v>223</v>
      </c>
      <c r="C73" s="429"/>
      <c r="D73" s="430"/>
      <c r="E73" s="431"/>
      <c r="F73" s="566"/>
    </row>
    <row r="74" spans="1:14" s="1" customFormat="1" ht="18" customHeight="1" thickBot="1">
      <c r="A74" s="550" t="s">
        <v>224</v>
      </c>
      <c r="B74" s="521" t="s">
        <v>225</v>
      </c>
      <c r="C74" s="415">
        <f>SUM(C75:C77)</f>
        <v>42569130</v>
      </c>
      <c r="D74" s="423">
        <f>SUM(D75:D77)</f>
        <v>42412348</v>
      </c>
      <c r="E74" s="424">
        <f>SUM(E75:E77)</f>
        <v>42412348</v>
      </c>
      <c r="F74" s="434">
        <f>E74/D74*100</f>
        <v>100</v>
      </c>
      <c r="N74" s="356"/>
    </row>
    <row r="75" spans="1:7" s="1" customFormat="1" ht="18" customHeight="1">
      <c r="A75" s="547" t="s">
        <v>226</v>
      </c>
      <c r="B75" s="518" t="s">
        <v>227</v>
      </c>
      <c r="C75" s="429"/>
      <c r="D75" s="430">
        <v>0</v>
      </c>
      <c r="E75" s="431"/>
      <c r="F75" s="567"/>
      <c r="G75" s="357"/>
    </row>
    <row r="76" spans="1:6" ht="18" customHeight="1">
      <c r="A76" s="548" t="s">
        <v>228</v>
      </c>
      <c r="B76" s="519" t="s">
        <v>641</v>
      </c>
      <c r="C76" s="429">
        <v>42569130</v>
      </c>
      <c r="D76" s="430">
        <v>42412348</v>
      </c>
      <c r="E76" s="431">
        <v>42412348</v>
      </c>
      <c r="F76" s="568">
        <f>E76/D76*100</f>
        <v>100</v>
      </c>
    </row>
    <row r="77" spans="1:6" ht="18" customHeight="1" thickBot="1">
      <c r="A77" s="549" t="s">
        <v>230</v>
      </c>
      <c r="B77" s="520" t="s">
        <v>231</v>
      </c>
      <c r="C77" s="429"/>
      <c r="D77" s="430"/>
      <c r="E77" s="431"/>
      <c r="F77" s="569"/>
    </row>
    <row r="78" spans="1:6" ht="18" customHeight="1" thickBot="1">
      <c r="A78" s="550" t="s">
        <v>232</v>
      </c>
      <c r="B78" s="521" t="s">
        <v>233</v>
      </c>
      <c r="C78" s="415">
        <f>SUM(C79:C82)</f>
        <v>0</v>
      </c>
      <c r="D78" s="423">
        <f>SUM(D79:D82)</f>
        <v>0</v>
      </c>
      <c r="E78" s="424">
        <f>SUM(E79:E82)</f>
        <v>0</v>
      </c>
      <c r="F78" s="514"/>
    </row>
    <row r="79" spans="1:6" ht="18" customHeight="1">
      <c r="A79" s="551" t="s">
        <v>234</v>
      </c>
      <c r="B79" s="518" t="s">
        <v>235</v>
      </c>
      <c r="C79" s="429"/>
      <c r="D79" s="430"/>
      <c r="E79" s="431"/>
      <c r="F79" s="515"/>
    </row>
    <row r="80" spans="1:6" ht="18" customHeight="1">
      <c r="A80" s="552" t="s">
        <v>236</v>
      </c>
      <c r="B80" s="519" t="s">
        <v>237</v>
      </c>
      <c r="C80" s="429"/>
      <c r="D80" s="430"/>
      <c r="E80" s="431"/>
      <c r="F80" s="516"/>
    </row>
    <row r="81" spans="1:6" ht="18" customHeight="1">
      <c r="A81" s="552" t="s">
        <v>238</v>
      </c>
      <c r="B81" s="519" t="s">
        <v>239</v>
      </c>
      <c r="C81" s="429"/>
      <c r="D81" s="430"/>
      <c r="E81" s="431"/>
      <c r="F81" s="516"/>
    </row>
    <row r="82" spans="1:6" ht="18" customHeight="1" thickBot="1">
      <c r="A82" s="553" t="s">
        <v>240</v>
      </c>
      <c r="B82" s="520" t="s">
        <v>241</v>
      </c>
      <c r="C82" s="429"/>
      <c r="D82" s="430"/>
      <c r="E82" s="431"/>
      <c r="F82" s="513"/>
    </row>
    <row r="83" spans="1:6" ht="18" customHeight="1" thickBot="1">
      <c r="A83" s="550" t="s">
        <v>242</v>
      </c>
      <c r="B83" s="521" t="s">
        <v>243</v>
      </c>
      <c r="C83" s="472"/>
      <c r="D83" s="473"/>
      <c r="E83" s="474"/>
      <c r="F83" s="514"/>
    </row>
    <row r="84" spans="1:6" ht="18" customHeight="1" thickBot="1">
      <c r="A84" s="550" t="s">
        <v>244</v>
      </c>
      <c r="B84" s="523" t="s">
        <v>245</v>
      </c>
      <c r="C84" s="415">
        <f>+C62+C66+C71+C74+C78+C83</f>
        <v>43300333</v>
      </c>
      <c r="D84" s="423">
        <f>+D62+D66+D71+D74+D78+D83</f>
        <v>43143551</v>
      </c>
      <c r="E84" s="423">
        <f>+E62+E66+E71+E74+E78+E83</f>
        <v>43143551</v>
      </c>
      <c r="F84" s="514"/>
    </row>
    <row r="85" spans="1:6" ht="18" customHeight="1" thickBot="1">
      <c r="A85" s="554" t="s">
        <v>246</v>
      </c>
      <c r="B85" s="524" t="s">
        <v>247</v>
      </c>
      <c r="C85" s="415">
        <f>+C61+C84</f>
        <v>50875880</v>
      </c>
      <c r="D85" s="423">
        <f>+D61+D84</f>
        <v>53071674</v>
      </c>
      <c r="E85" s="424">
        <f>+E61+E84</f>
        <v>51102717</v>
      </c>
      <c r="F85" s="508">
        <f>E85/D85*100</f>
        <v>96.29000396708798</v>
      </c>
    </row>
    <row r="86" spans="1:6" ht="18" customHeight="1">
      <c r="A86" s="555"/>
      <c r="B86" s="525"/>
      <c r="C86" s="475"/>
      <c r="D86" s="475"/>
      <c r="E86" s="475"/>
      <c r="F86" s="570"/>
    </row>
    <row r="87" spans="1:6" ht="14.25" customHeight="1">
      <c r="A87" s="698" t="s">
        <v>301</v>
      </c>
      <c r="B87" s="698"/>
      <c r="C87" s="698"/>
      <c r="D87" s="698"/>
      <c r="E87" s="698"/>
      <c r="F87" s="698"/>
    </row>
    <row r="88" spans="1:6" ht="14.25" customHeight="1">
      <c r="A88" s="476"/>
      <c r="B88" s="476"/>
      <c r="C88" s="364"/>
      <c r="D88" s="365"/>
      <c r="E88" s="365"/>
      <c r="F88" s="365"/>
    </row>
    <row r="89" spans="1:6" ht="14.25" customHeight="1" thickBot="1">
      <c r="A89" s="694" t="s">
        <v>364</v>
      </c>
      <c r="B89" s="694"/>
      <c r="C89" s="366"/>
      <c r="D89" s="367"/>
      <c r="E89" s="367"/>
      <c r="F89" s="367" t="s">
        <v>674</v>
      </c>
    </row>
    <row r="90" spans="1:6" ht="14.25" customHeight="1">
      <c r="A90" s="668" t="s">
        <v>37</v>
      </c>
      <c r="B90" s="664" t="s">
        <v>28</v>
      </c>
      <c r="C90" s="695" t="s">
        <v>692</v>
      </c>
      <c r="D90" s="696"/>
      <c r="E90" s="697"/>
      <c r="F90" s="692" t="s">
        <v>125</v>
      </c>
    </row>
    <row r="91" spans="1:6" ht="14.25" customHeight="1" thickBot="1">
      <c r="A91" s="669"/>
      <c r="B91" s="665"/>
      <c r="C91" s="360" t="s">
        <v>123</v>
      </c>
      <c r="D91" s="361" t="s">
        <v>124</v>
      </c>
      <c r="E91" s="361" t="s">
        <v>362</v>
      </c>
      <c r="F91" s="693"/>
    </row>
    <row r="92" spans="1:6" ht="14.25" customHeight="1" thickBot="1">
      <c r="A92" s="556">
        <v>1</v>
      </c>
      <c r="B92" s="479">
        <v>2</v>
      </c>
      <c r="C92" s="355">
        <v>3</v>
      </c>
      <c r="D92" s="368">
        <v>4</v>
      </c>
      <c r="E92" s="369">
        <v>5</v>
      </c>
      <c r="F92" s="363">
        <v>6</v>
      </c>
    </row>
    <row r="93" spans="1:6" ht="18" customHeight="1" thickBot="1">
      <c r="A93" s="557" t="s">
        <v>1</v>
      </c>
      <c r="B93" s="526" t="s">
        <v>656</v>
      </c>
      <c r="C93" s="571">
        <f>SUM(C94:C98)</f>
        <v>49974180</v>
      </c>
      <c r="D93" s="482">
        <f>SUM(D94:D98)</f>
        <v>52343539</v>
      </c>
      <c r="E93" s="483">
        <f>SUM(E94:E98)</f>
        <v>49411199</v>
      </c>
      <c r="F93" s="484">
        <f>E93/D93*100</f>
        <v>94.39789502960431</v>
      </c>
    </row>
    <row r="94" spans="1:6" ht="18" customHeight="1">
      <c r="A94" s="558" t="s">
        <v>48</v>
      </c>
      <c r="B94" s="527" t="s">
        <v>29</v>
      </c>
      <c r="C94" s="485">
        <v>27482766</v>
      </c>
      <c r="D94" s="485">
        <v>28873026</v>
      </c>
      <c r="E94" s="486">
        <v>28577190</v>
      </c>
      <c r="F94" s="487">
        <f>E94/D94*100</f>
        <v>98.97538969417337</v>
      </c>
    </row>
    <row r="95" spans="1:6" ht="18" customHeight="1">
      <c r="A95" s="548" t="s">
        <v>49</v>
      </c>
      <c r="B95" s="528" t="s">
        <v>103</v>
      </c>
      <c r="C95" s="429">
        <v>6201414</v>
      </c>
      <c r="D95" s="429">
        <v>7480000</v>
      </c>
      <c r="E95" s="431">
        <v>6397412</v>
      </c>
      <c r="F95" s="488">
        <f>E95/D95*100</f>
        <v>85.52689839572193</v>
      </c>
    </row>
    <row r="96" spans="1:6" ht="18" customHeight="1">
      <c r="A96" s="548" t="s">
        <v>50</v>
      </c>
      <c r="B96" s="528" t="s">
        <v>67</v>
      </c>
      <c r="C96" s="438">
        <v>16290000</v>
      </c>
      <c r="D96" s="438">
        <v>15990513</v>
      </c>
      <c r="E96" s="440">
        <v>14436597</v>
      </c>
      <c r="F96" s="488">
        <f>E96/D96*100</f>
        <v>90.28226298931122</v>
      </c>
    </row>
    <row r="97" spans="1:6" ht="18" customHeight="1">
      <c r="A97" s="548" t="s">
        <v>51</v>
      </c>
      <c r="B97" s="529" t="s">
        <v>104</v>
      </c>
      <c r="C97" s="438">
        <v>0</v>
      </c>
      <c r="D97" s="438">
        <v>0</v>
      </c>
      <c r="E97" s="440">
        <v>0</v>
      </c>
      <c r="F97" s="488"/>
    </row>
    <row r="98" spans="1:6" ht="18" customHeight="1">
      <c r="A98" s="548" t="s">
        <v>59</v>
      </c>
      <c r="B98" s="530" t="s">
        <v>105</v>
      </c>
      <c r="C98" s="438"/>
      <c r="D98" s="439"/>
      <c r="E98" s="440"/>
      <c r="F98" s="488"/>
    </row>
    <row r="99" spans="1:6" ht="18" customHeight="1">
      <c r="A99" s="548" t="s">
        <v>52</v>
      </c>
      <c r="B99" s="528" t="s">
        <v>248</v>
      </c>
      <c r="C99" s="438"/>
      <c r="D99" s="439"/>
      <c r="E99" s="440"/>
      <c r="F99" s="488"/>
    </row>
    <row r="100" spans="1:6" ht="18" customHeight="1">
      <c r="A100" s="548" t="s">
        <v>53</v>
      </c>
      <c r="B100" s="531" t="s">
        <v>249</v>
      </c>
      <c r="C100" s="438"/>
      <c r="D100" s="439"/>
      <c r="E100" s="440"/>
      <c r="F100" s="488"/>
    </row>
    <row r="101" spans="1:6" ht="18" customHeight="1">
      <c r="A101" s="548" t="s">
        <v>60</v>
      </c>
      <c r="B101" s="532" t="s">
        <v>250</v>
      </c>
      <c r="C101" s="438"/>
      <c r="D101" s="439"/>
      <c r="E101" s="440"/>
      <c r="F101" s="488"/>
    </row>
    <row r="102" spans="1:6" ht="18" customHeight="1">
      <c r="A102" s="548" t="s">
        <v>61</v>
      </c>
      <c r="B102" s="532" t="s">
        <v>251</v>
      </c>
      <c r="C102" s="438"/>
      <c r="D102" s="439"/>
      <c r="E102" s="440"/>
      <c r="F102" s="488"/>
    </row>
    <row r="103" spans="1:6" ht="18" customHeight="1">
      <c r="A103" s="548" t="s">
        <v>62</v>
      </c>
      <c r="B103" s="531" t="s">
        <v>252</v>
      </c>
      <c r="C103" s="438"/>
      <c r="D103" s="439"/>
      <c r="E103" s="440"/>
      <c r="F103" s="488"/>
    </row>
    <row r="104" spans="1:6" ht="18" customHeight="1">
      <c r="A104" s="548" t="s">
        <v>63</v>
      </c>
      <c r="B104" s="531" t="s">
        <v>253</v>
      </c>
      <c r="C104" s="438"/>
      <c r="D104" s="439"/>
      <c r="E104" s="440"/>
      <c r="F104" s="488"/>
    </row>
    <row r="105" spans="1:6" ht="18" customHeight="1">
      <c r="A105" s="548" t="s">
        <v>65</v>
      </c>
      <c r="B105" s="532" t="s">
        <v>254</v>
      </c>
      <c r="C105" s="438"/>
      <c r="D105" s="439"/>
      <c r="E105" s="440"/>
      <c r="F105" s="488"/>
    </row>
    <row r="106" spans="1:6" ht="18" customHeight="1">
      <c r="A106" s="559" t="s">
        <v>106</v>
      </c>
      <c r="B106" s="533" t="s">
        <v>255</v>
      </c>
      <c r="C106" s="438"/>
      <c r="D106" s="439"/>
      <c r="E106" s="440"/>
      <c r="F106" s="488"/>
    </row>
    <row r="107" spans="1:6" ht="18" customHeight="1">
      <c r="A107" s="548" t="s">
        <v>256</v>
      </c>
      <c r="B107" s="533" t="s">
        <v>257</v>
      </c>
      <c r="C107" s="438"/>
      <c r="D107" s="439"/>
      <c r="E107" s="440"/>
      <c r="F107" s="488"/>
    </row>
    <row r="108" spans="1:6" ht="18" customHeight="1" thickBot="1">
      <c r="A108" s="560" t="s">
        <v>258</v>
      </c>
      <c r="B108" s="534" t="s">
        <v>259</v>
      </c>
      <c r="C108" s="489"/>
      <c r="D108" s="490"/>
      <c r="E108" s="491"/>
      <c r="F108" s="493"/>
    </row>
    <row r="109" spans="1:6" ht="18" customHeight="1" thickBot="1">
      <c r="A109" s="546"/>
      <c r="B109" s="535" t="s">
        <v>657</v>
      </c>
      <c r="C109" s="415">
        <f>+C110+C112+C114</f>
        <v>901700</v>
      </c>
      <c r="D109" s="423">
        <f>+D110+D112+D114</f>
        <v>728135</v>
      </c>
      <c r="E109" s="424">
        <f>+E110+E112+E114</f>
        <v>681060</v>
      </c>
      <c r="F109" s="492">
        <v>93</v>
      </c>
    </row>
    <row r="110" spans="1:6" ht="18" customHeight="1" thickBot="1">
      <c r="A110" s="547" t="s">
        <v>54</v>
      </c>
      <c r="B110" s="528" t="s">
        <v>260</v>
      </c>
      <c r="C110" s="426">
        <v>901700</v>
      </c>
      <c r="D110" s="435">
        <v>728135</v>
      </c>
      <c r="E110" s="427">
        <v>681060</v>
      </c>
      <c r="F110" s="492">
        <v>93</v>
      </c>
    </row>
    <row r="111" spans="1:6" ht="18" customHeight="1">
      <c r="A111" s="547" t="s">
        <v>55</v>
      </c>
      <c r="B111" s="536" t="s">
        <v>261</v>
      </c>
      <c r="C111" s="426"/>
      <c r="D111" s="435"/>
      <c r="E111" s="427"/>
      <c r="F111" s="488"/>
    </row>
    <row r="112" spans="1:6" ht="18" customHeight="1">
      <c r="A112" s="547" t="s">
        <v>56</v>
      </c>
      <c r="B112" s="536" t="s">
        <v>107</v>
      </c>
      <c r="C112" s="429"/>
      <c r="D112" s="430"/>
      <c r="E112" s="431"/>
      <c r="F112" s="488"/>
    </row>
    <row r="113" spans="1:6" ht="18" customHeight="1">
      <c r="A113" s="547" t="s">
        <v>57</v>
      </c>
      <c r="B113" s="536" t="s">
        <v>262</v>
      </c>
      <c r="C113" s="429"/>
      <c r="D113" s="430"/>
      <c r="E113" s="431"/>
      <c r="F113" s="488"/>
    </row>
    <row r="114" spans="1:6" ht="18" customHeight="1">
      <c r="A114" s="547" t="s">
        <v>58</v>
      </c>
      <c r="B114" s="537" t="s">
        <v>263</v>
      </c>
      <c r="C114" s="429"/>
      <c r="D114" s="429"/>
      <c r="E114" s="431"/>
      <c r="F114" s="488"/>
    </row>
    <row r="115" spans="1:6" ht="18" customHeight="1">
      <c r="A115" s="547" t="s">
        <v>64</v>
      </c>
      <c r="B115" s="538" t="s">
        <v>264</v>
      </c>
      <c r="C115" s="429"/>
      <c r="D115" s="430"/>
      <c r="E115" s="431"/>
      <c r="F115" s="488"/>
    </row>
    <row r="116" spans="1:6" ht="18" customHeight="1">
      <c r="A116" s="547" t="s">
        <v>66</v>
      </c>
      <c r="B116" s="539" t="s">
        <v>265</v>
      </c>
      <c r="C116" s="429"/>
      <c r="D116" s="430"/>
      <c r="E116" s="431"/>
      <c r="F116" s="488"/>
    </row>
    <row r="117" spans="1:6" ht="18" customHeight="1">
      <c r="A117" s="547" t="s">
        <v>108</v>
      </c>
      <c r="B117" s="532" t="s">
        <v>251</v>
      </c>
      <c r="C117" s="429"/>
      <c r="D117" s="430"/>
      <c r="E117" s="431"/>
      <c r="F117" s="488"/>
    </row>
    <row r="118" spans="1:6" ht="18" customHeight="1">
      <c r="A118" s="547" t="s">
        <v>109</v>
      </c>
      <c r="B118" s="532" t="s">
        <v>266</v>
      </c>
      <c r="C118" s="429"/>
      <c r="D118" s="430"/>
      <c r="E118" s="431"/>
      <c r="F118" s="488"/>
    </row>
    <row r="119" spans="1:6" ht="18" customHeight="1">
      <c r="A119" s="547" t="s">
        <v>267</v>
      </c>
      <c r="B119" s="532" t="s">
        <v>268</v>
      </c>
      <c r="C119" s="429"/>
      <c r="D119" s="430"/>
      <c r="E119" s="431"/>
      <c r="F119" s="488"/>
    </row>
    <row r="120" spans="1:6" ht="18" customHeight="1">
      <c r="A120" s="547" t="s">
        <v>269</v>
      </c>
      <c r="B120" s="532" t="s">
        <v>254</v>
      </c>
      <c r="C120" s="429"/>
      <c r="D120" s="430"/>
      <c r="E120" s="431"/>
      <c r="F120" s="488"/>
    </row>
    <row r="121" spans="1:6" ht="18" customHeight="1">
      <c r="A121" s="547" t="s">
        <v>270</v>
      </c>
      <c r="B121" s="532" t="s">
        <v>271</v>
      </c>
      <c r="C121" s="429"/>
      <c r="D121" s="430"/>
      <c r="E121" s="431"/>
      <c r="F121" s="488"/>
    </row>
    <row r="122" spans="1:6" ht="18" customHeight="1" thickBot="1">
      <c r="A122" s="559" t="s">
        <v>272</v>
      </c>
      <c r="B122" s="532" t="s">
        <v>273</v>
      </c>
      <c r="C122" s="438"/>
      <c r="D122" s="438"/>
      <c r="E122" s="440"/>
      <c r="F122" s="493"/>
    </row>
    <row r="123" spans="1:6" ht="18" customHeight="1" thickBot="1">
      <c r="A123" s="546" t="s">
        <v>3</v>
      </c>
      <c r="B123" s="540" t="s">
        <v>274</v>
      </c>
      <c r="C123" s="415">
        <f>+C124+C125</f>
        <v>0</v>
      </c>
      <c r="D123" s="423">
        <f>+D124+D125</f>
        <v>0</v>
      </c>
      <c r="E123" s="424">
        <f>+E124+E125</f>
        <v>0</v>
      </c>
      <c r="F123" s="492"/>
    </row>
    <row r="124" spans="1:6" ht="18" customHeight="1">
      <c r="A124" s="547" t="s">
        <v>38</v>
      </c>
      <c r="B124" s="541" t="s">
        <v>33</v>
      </c>
      <c r="C124" s="426"/>
      <c r="D124" s="426"/>
      <c r="E124" s="427"/>
      <c r="F124" s="487"/>
    </row>
    <row r="125" spans="1:6" ht="18" customHeight="1" thickBot="1">
      <c r="A125" s="549" t="s">
        <v>149</v>
      </c>
      <c r="B125" s="536" t="s">
        <v>34</v>
      </c>
      <c r="C125" s="438"/>
      <c r="D125" s="439"/>
      <c r="E125" s="440"/>
      <c r="F125" s="493"/>
    </row>
    <row r="126" spans="1:6" ht="18" customHeight="1" thickBot="1">
      <c r="A126" s="546" t="s">
        <v>4</v>
      </c>
      <c r="B126" s="540" t="s">
        <v>275</v>
      </c>
      <c r="C126" s="415">
        <f>+C93+C109+C123</f>
        <v>50875880</v>
      </c>
      <c r="D126" s="423">
        <f>+D93+D109+D123</f>
        <v>53071674</v>
      </c>
      <c r="E126" s="424">
        <f>+E93+E109+E123</f>
        <v>50092259</v>
      </c>
      <c r="F126" s="492">
        <f>E126/D126*100</f>
        <v>94.38605422546121</v>
      </c>
    </row>
    <row r="127" spans="1:6" ht="18" customHeight="1" thickBot="1">
      <c r="A127" s="546" t="s">
        <v>5</v>
      </c>
      <c r="B127" s="540" t="s">
        <v>276</v>
      </c>
      <c r="C127" s="415">
        <f>+C128+C129+C130</f>
        <v>0</v>
      </c>
      <c r="D127" s="423"/>
      <c r="E127" s="424"/>
      <c r="F127" s="492"/>
    </row>
    <row r="128" spans="1:6" ht="18" customHeight="1">
      <c r="A128" s="547" t="s">
        <v>41</v>
      </c>
      <c r="B128" s="541" t="s">
        <v>277</v>
      </c>
      <c r="C128" s="429"/>
      <c r="D128" s="430"/>
      <c r="E128" s="431"/>
      <c r="F128" s="487"/>
    </row>
    <row r="129" spans="1:6" ht="18" customHeight="1">
      <c r="A129" s="547" t="s">
        <v>42</v>
      </c>
      <c r="B129" s="541" t="s">
        <v>278</v>
      </c>
      <c r="C129" s="429"/>
      <c r="D129" s="430"/>
      <c r="E129" s="431"/>
      <c r="F129" s="488"/>
    </row>
    <row r="130" spans="1:6" ht="18" customHeight="1" thickBot="1">
      <c r="A130" s="559" t="s">
        <v>43</v>
      </c>
      <c r="B130" s="542" t="s">
        <v>279</v>
      </c>
      <c r="C130" s="429"/>
      <c r="D130" s="430"/>
      <c r="E130" s="431"/>
      <c r="F130" s="493"/>
    </row>
    <row r="131" spans="1:6" ht="18" customHeight="1" thickBot="1">
      <c r="A131" s="546" t="s">
        <v>6</v>
      </c>
      <c r="B131" s="540" t="s">
        <v>280</v>
      </c>
      <c r="C131" s="415">
        <f>+C132+C133+C134+C135</f>
        <v>0</v>
      </c>
      <c r="D131" s="423">
        <f>+D132+D133+D134+D135</f>
        <v>0</v>
      </c>
      <c r="E131" s="424">
        <f>+E132+E133+E134+E135</f>
        <v>0</v>
      </c>
      <c r="F131" s="492"/>
    </row>
    <row r="132" spans="1:6" ht="18" customHeight="1">
      <c r="A132" s="547" t="s">
        <v>44</v>
      </c>
      <c r="B132" s="541" t="s">
        <v>281</v>
      </c>
      <c r="C132" s="429"/>
      <c r="D132" s="430"/>
      <c r="E132" s="431"/>
      <c r="F132" s="487"/>
    </row>
    <row r="133" spans="1:6" ht="18" customHeight="1">
      <c r="A133" s="547" t="s">
        <v>45</v>
      </c>
      <c r="B133" s="541" t="s">
        <v>282</v>
      </c>
      <c r="C133" s="429"/>
      <c r="D133" s="430"/>
      <c r="E133" s="431"/>
      <c r="F133" s="488"/>
    </row>
    <row r="134" spans="1:6" ht="18" customHeight="1">
      <c r="A134" s="547" t="s">
        <v>183</v>
      </c>
      <c r="B134" s="541" t="s">
        <v>283</v>
      </c>
      <c r="C134" s="429"/>
      <c r="D134" s="430"/>
      <c r="E134" s="431"/>
      <c r="F134" s="488"/>
    </row>
    <row r="135" spans="1:6" ht="18" customHeight="1" thickBot="1">
      <c r="A135" s="559" t="s">
        <v>185</v>
      </c>
      <c r="B135" s="542" t="s">
        <v>284</v>
      </c>
      <c r="C135" s="429"/>
      <c r="D135" s="430"/>
      <c r="E135" s="431"/>
      <c r="F135" s="493"/>
    </row>
    <row r="136" spans="1:6" ht="18" customHeight="1" thickBot="1">
      <c r="A136" s="546" t="s">
        <v>7</v>
      </c>
      <c r="B136" s="540" t="s">
        <v>285</v>
      </c>
      <c r="C136" s="443">
        <f>+C137+C138+C139+C140</f>
        <v>0</v>
      </c>
      <c r="D136" s="444">
        <f>+D137+D138+D139+D140</f>
        <v>0</v>
      </c>
      <c r="E136" s="445">
        <f>+E137+E138+E139+E140</f>
        <v>0</v>
      </c>
      <c r="F136" s="492"/>
    </row>
    <row r="137" spans="1:6" ht="18" customHeight="1">
      <c r="A137" s="547" t="s">
        <v>46</v>
      </c>
      <c r="B137" s="541" t="s">
        <v>286</v>
      </c>
      <c r="C137" s="429"/>
      <c r="D137" s="430"/>
      <c r="E137" s="431"/>
      <c r="F137" s="487"/>
    </row>
    <row r="138" spans="1:6" ht="18" customHeight="1">
      <c r="A138" s="547" t="s">
        <v>47</v>
      </c>
      <c r="B138" s="541" t="s">
        <v>287</v>
      </c>
      <c r="C138" s="429"/>
      <c r="D138" s="430">
        <v>0</v>
      </c>
      <c r="E138" s="431"/>
      <c r="F138" s="488"/>
    </row>
    <row r="139" spans="1:6" ht="18" customHeight="1">
      <c r="A139" s="547" t="s">
        <v>98</v>
      </c>
      <c r="B139" s="541" t="s">
        <v>288</v>
      </c>
      <c r="C139" s="429"/>
      <c r="D139" s="430"/>
      <c r="E139" s="431"/>
      <c r="F139" s="488"/>
    </row>
    <row r="140" spans="1:6" ht="18" customHeight="1" thickBot="1">
      <c r="A140" s="559" t="s">
        <v>193</v>
      </c>
      <c r="B140" s="542" t="s">
        <v>289</v>
      </c>
      <c r="C140" s="429"/>
      <c r="D140" s="430"/>
      <c r="E140" s="431"/>
      <c r="F140" s="493"/>
    </row>
    <row r="141" spans="1:6" ht="18" customHeight="1" thickBot="1">
      <c r="A141" s="546" t="s">
        <v>8</v>
      </c>
      <c r="B141" s="540" t="s">
        <v>290</v>
      </c>
      <c r="C141" s="494">
        <f>+C142+C143+C144+C145</f>
        <v>0</v>
      </c>
      <c r="D141" s="495">
        <f>+D142+D143+D144+D145</f>
        <v>0</v>
      </c>
      <c r="E141" s="496">
        <f>+E142+E143+E144+E145</f>
        <v>0</v>
      </c>
      <c r="F141" s="492"/>
    </row>
    <row r="142" spans="1:6" ht="18" customHeight="1">
      <c r="A142" s="547" t="s">
        <v>99</v>
      </c>
      <c r="B142" s="541" t="s">
        <v>291</v>
      </c>
      <c r="C142" s="429"/>
      <c r="D142" s="430"/>
      <c r="E142" s="431"/>
      <c r="F142" s="487"/>
    </row>
    <row r="143" spans="1:6" ht="18" customHeight="1">
      <c r="A143" s="547" t="s">
        <v>100</v>
      </c>
      <c r="B143" s="541" t="s">
        <v>292</v>
      </c>
      <c r="C143" s="429"/>
      <c r="D143" s="430"/>
      <c r="E143" s="431"/>
      <c r="F143" s="488"/>
    </row>
    <row r="144" spans="1:6" ht="18" customHeight="1">
      <c r="A144" s="547" t="s">
        <v>198</v>
      </c>
      <c r="B144" s="541" t="s">
        <v>293</v>
      </c>
      <c r="C144" s="429"/>
      <c r="D144" s="430"/>
      <c r="E144" s="431"/>
      <c r="F144" s="488"/>
    </row>
    <row r="145" spans="1:6" ht="18" customHeight="1" thickBot="1">
      <c r="A145" s="547" t="s">
        <v>200</v>
      </c>
      <c r="B145" s="541" t="s">
        <v>294</v>
      </c>
      <c r="C145" s="429"/>
      <c r="D145" s="430"/>
      <c r="E145" s="431"/>
      <c r="F145" s="493"/>
    </row>
    <row r="146" spans="1:6" ht="18" customHeight="1" thickBot="1">
      <c r="A146" s="546" t="s">
        <v>9</v>
      </c>
      <c r="B146" s="540" t="s">
        <v>295</v>
      </c>
      <c r="C146" s="497">
        <f>+C127+C131+C136+C141</f>
        <v>0</v>
      </c>
      <c r="D146" s="498">
        <f>+D127+D131+D136+D141</f>
        <v>0</v>
      </c>
      <c r="E146" s="499">
        <f>+E127+E131+E136+E141</f>
        <v>0</v>
      </c>
      <c r="F146" s="492"/>
    </row>
    <row r="147" spans="1:6" ht="18" customHeight="1" thickBot="1">
      <c r="A147" s="561" t="s">
        <v>10</v>
      </c>
      <c r="B147" s="543" t="s">
        <v>296</v>
      </c>
      <c r="C147" s="497">
        <f>+C126+C146</f>
        <v>50875880</v>
      </c>
      <c r="D147" s="498">
        <f>+D126+D146</f>
        <v>53071674</v>
      </c>
      <c r="E147" s="499">
        <f>+E126+E146</f>
        <v>50092259</v>
      </c>
      <c r="F147" s="484">
        <f>E147/D147*100</f>
        <v>94.38605422546121</v>
      </c>
    </row>
    <row r="148" spans="3:6" ht="18" customHeight="1">
      <c r="C148" s="500"/>
      <c r="D148" s="500"/>
      <c r="E148" s="500"/>
      <c r="F148" s="476"/>
    </row>
    <row r="149" spans="1:6" ht="18" customHeight="1">
      <c r="A149" s="476"/>
      <c r="B149" s="476"/>
      <c r="C149" s="501">
        <f>+C130+C134+C139+C144</f>
        <v>0</v>
      </c>
      <c r="D149" s="476"/>
      <c r="E149" s="476"/>
      <c r="F149" s="476"/>
    </row>
    <row r="150" spans="1:6" ht="18" customHeight="1" thickBot="1">
      <c r="A150" s="691" t="s">
        <v>363</v>
      </c>
      <c r="B150" s="691"/>
      <c r="C150" s="656" t="s">
        <v>674</v>
      </c>
      <c r="D150" s="656"/>
      <c r="E150" s="656"/>
      <c r="F150" s="656"/>
    </row>
    <row r="151" spans="1:6" ht="18" customHeight="1" thickBot="1">
      <c r="A151" s="546">
        <v>1</v>
      </c>
      <c r="B151" s="535" t="s">
        <v>297</v>
      </c>
      <c r="C151" s="502">
        <f>+C61-C126</f>
        <v>-43300333</v>
      </c>
      <c r="D151" s="415">
        <f>+D61-D126</f>
        <v>-43143551</v>
      </c>
      <c r="E151" s="415">
        <f>+E61-E126</f>
        <v>-42133093</v>
      </c>
      <c r="F151" s="572"/>
    </row>
    <row r="152" spans="1:6" ht="18" customHeight="1" thickBot="1">
      <c r="A152" s="546" t="s">
        <v>2</v>
      </c>
      <c r="B152" s="535" t="s">
        <v>298</v>
      </c>
      <c r="C152" s="502">
        <f>+C84-C146</f>
        <v>43300333</v>
      </c>
      <c r="D152" s="415">
        <f>+D84-D146</f>
        <v>43143551</v>
      </c>
      <c r="E152" s="415">
        <f>+E84-E146</f>
        <v>43143551</v>
      </c>
      <c r="F152" s="572"/>
    </row>
    <row r="153" ht="18.75">
      <c r="C153" s="165"/>
    </row>
  </sheetData>
  <sheetProtection/>
  <mergeCells count="15">
    <mergeCell ref="A87:F87"/>
    <mergeCell ref="A1:F1"/>
    <mergeCell ref="A2:B2"/>
    <mergeCell ref="C2:F2"/>
    <mergeCell ref="C3:E3"/>
    <mergeCell ref="F3:F4"/>
    <mergeCell ref="B3:B4"/>
    <mergeCell ref="A3:A4"/>
    <mergeCell ref="A150:B150"/>
    <mergeCell ref="C150:F150"/>
    <mergeCell ref="F90:F91"/>
    <mergeCell ref="B90:B91"/>
    <mergeCell ref="A90:A91"/>
    <mergeCell ref="A89:B89"/>
    <mergeCell ref="C90:E90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59" r:id="rId3"/>
  <headerFooter alignWithMargins="0">
    <oddHeader xml:space="preserve">&amp;C&amp;"Times New Roman CE,Félkövér"&amp;12  Mórágyi Óvoda és Egységes Óvoda-Bölcsöde
2017.  ÉVI  KÖLTSÉGVETÉS 
KÖTELEZŐ  FELADATAINAK  MÉRLEGE &amp;R&amp;"Times New Roman CE,Félkövér dőlt"&amp;11 1/1/2 számú melléklet </oddHeader>
  </headerFooter>
  <rowBreaks count="1" manualBreakCount="1">
    <brk id="8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2"/>
  <sheetViews>
    <sheetView view="pageLayout" zoomScaleNormal="120" zoomScaleSheetLayoutView="130" workbookViewId="0" topLeftCell="A58">
      <selection activeCell="B104" sqref="B104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5" width="15.375" style="45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62" t="s">
        <v>358</v>
      </c>
      <c r="B1" s="662"/>
      <c r="C1" s="662"/>
      <c r="D1" s="662"/>
      <c r="E1" s="662"/>
      <c r="F1" s="662"/>
    </row>
    <row r="2" spans="1:6" ht="15.75" customHeight="1" thickBot="1">
      <c r="A2" s="657" t="s">
        <v>131</v>
      </c>
      <c r="B2" s="657"/>
      <c r="C2" s="661" t="s">
        <v>674</v>
      </c>
      <c r="D2" s="661"/>
      <c r="E2" s="661"/>
      <c r="F2" s="661"/>
    </row>
    <row r="3" spans="1:6" ht="24" customHeight="1">
      <c r="A3" s="678" t="s">
        <v>37</v>
      </c>
      <c r="B3" s="676" t="s">
        <v>0</v>
      </c>
      <c r="C3" s="658" t="s">
        <v>691</v>
      </c>
      <c r="D3" s="659"/>
      <c r="E3" s="660"/>
      <c r="F3" s="666" t="s">
        <v>125</v>
      </c>
    </row>
    <row r="4" spans="1:6" ht="24" customHeight="1" thickBot="1">
      <c r="A4" s="679"/>
      <c r="B4" s="677"/>
      <c r="C4" s="155" t="s">
        <v>123</v>
      </c>
      <c r="D4" s="156" t="s">
        <v>124</v>
      </c>
      <c r="E4" s="157" t="s">
        <v>360</v>
      </c>
      <c r="F4" s="667"/>
    </row>
    <row r="5" spans="1:6" ht="21" customHeight="1" thickBot="1">
      <c r="A5" s="38">
        <v>1</v>
      </c>
      <c r="B5" s="39">
        <v>2</v>
      </c>
      <c r="C5" s="46">
        <v>3</v>
      </c>
      <c r="D5" s="4">
        <v>4</v>
      </c>
      <c r="E5" s="68">
        <v>5</v>
      </c>
      <c r="F5" s="44">
        <v>6</v>
      </c>
    </row>
    <row r="6" spans="1:6" s="6" customFormat="1" ht="18" customHeight="1" thickBot="1">
      <c r="A6" s="546" t="s">
        <v>1</v>
      </c>
      <c r="B6" s="517" t="s">
        <v>132</v>
      </c>
      <c r="C6" s="47">
        <f>+C7+C8+C9+C10+C11+C12</f>
        <v>0</v>
      </c>
      <c r="D6" s="57">
        <f>+D7+D8+D9+D10+D11+D12</f>
        <v>0</v>
      </c>
      <c r="E6" s="69">
        <f>+E7+E8+E9+E10+E11+E12</f>
        <v>0</v>
      </c>
      <c r="F6" s="102"/>
    </row>
    <row r="7" spans="1:6" s="1" customFormat="1" ht="18" customHeight="1">
      <c r="A7" s="547" t="s">
        <v>48</v>
      </c>
      <c r="B7" s="518" t="s">
        <v>133</v>
      </c>
      <c r="C7" s="48"/>
      <c r="D7" s="58"/>
      <c r="E7" s="70"/>
      <c r="F7" s="86"/>
    </row>
    <row r="8" spans="1:6" s="1" customFormat="1" ht="18" customHeight="1">
      <c r="A8" s="548" t="s">
        <v>49</v>
      </c>
      <c r="B8" s="519" t="s">
        <v>134</v>
      </c>
      <c r="C8" s="49"/>
      <c r="D8" s="59"/>
      <c r="E8" s="71"/>
      <c r="F8" s="86"/>
    </row>
    <row r="9" spans="1:6" s="1" customFormat="1" ht="18" customHeight="1">
      <c r="A9" s="548" t="s">
        <v>50</v>
      </c>
      <c r="B9" s="519" t="s">
        <v>135</v>
      </c>
      <c r="C9" s="49"/>
      <c r="D9" s="59"/>
      <c r="E9" s="71"/>
      <c r="F9" s="86"/>
    </row>
    <row r="10" spans="1:6" s="1" customFormat="1" ht="18" customHeight="1">
      <c r="A10" s="548" t="s">
        <v>51</v>
      </c>
      <c r="B10" s="519" t="s">
        <v>136</v>
      </c>
      <c r="C10" s="49"/>
      <c r="D10" s="59"/>
      <c r="E10" s="71"/>
      <c r="F10" s="86"/>
    </row>
    <row r="11" spans="1:6" s="1" customFormat="1" ht="18" customHeight="1">
      <c r="A11" s="548" t="s">
        <v>137</v>
      </c>
      <c r="B11" s="519" t="s">
        <v>138</v>
      </c>
      <c r="C11" s="49"/>
      <c r="D11" s="59"/>
      <c r="E11" s="71"/>
      <c r="F11" s="80"/>
    </row>
    <row r="12" spans="1:6" s="1" customFormat="1" ht="18" customHeight="1" thickBot="1">
      <c r="A12" s="549" t="s">
        <v>52</v>
      </c>
      <c r="B12" s="520" t="s">
        <v>139</v>
      </c>
      <c r="C12" s="49"/>
      <c r="D12" s="59"/>
      <c r="E12" s="71"/>
      <c r="F12" s="87"/>
    </row>
    <row r="13" spans="1:6" s="1" customFormat="1" ht="18" customHeight="1" thickBot="1">
      <c r="A13" s="546" t="s">
        <v>2</v>
      </c>
      <c r="B13" s="521" t="s">
        <v>140</v>
      </c>
      <c r="C13" s="47">
        <f>+C14+C15+C16+C17+C18</f>
        <v>0</v>
      </c>
      <c r="D13" s="57">
        <f>+D14+D15+D16+D17+D18</f>
        <v>0</v>
      </c>
      <c r="E13" s="69">
        <f>+E14+E15+E16+E17+E18</f>
        <v>0</v>
      </c>
      <c r="F13" s="89"/>
    </row>
    <row r="14" spans="1:6" s="1" customFormat="1" ht="18" customHeight="1">
      <c r="A14" s="547" t="s">
        <v>54</v>
      </c>
      <c r="B14" s="518" t="s">
        <v>141</v>
      </c>
      <c r="C14" s="48"/>
      <c r="D14" s="58"/>
      <c r="E14" s="70"/>
      <c r="F14" s="88"/>
    </row>
    <row r="15" spans="1:6" s="1" customFormat="1" ht="18" customHeight="1">
      <c r="A15" s="548" t="s">
        <v>55</v>
      </c>
      <c r="B15" s="519" t="s">
        <v>142</v>
      </c>
      <c r="C15" s="49"/>
      <c r="D15" s="59"/>
      <c r="E15" s="71"/>
      <c r="F15" s="80"/>
    </row>
    <row r="16" spans="1:6" s="1" customFormat="1" ht="18" customHeight="1">
      <c r="A16" s="548" t="s">
        <v>56</v>
      </c>
      <c r="B16" s="519" t="s">
        <v>143</v>
      </c>
      <c r="C16" s="49"/>
      <c r="D16" s="59"/>
      <c r="E16" s="71"/>
      <c r="F16" s="80"/>
    </row>
    <row r="17" spans="1:6" s="1" customFormat="1" ht="18" customHeight="1">
      <c r="A17" s="548" t="s">
        <v>57</v>
      </c>
      <c r="B17" s="519" t="s">
        <v>144</v>
      </c>
      <c r="C17" s="49"/>
      <c r="D17" s="59"/>
      <c r="E17" s="71"/>
      <c r="F17" s="81"/>
    </row>
    <row r="18" spans="1:6" s="1" customFormat="1" ht="18" customHeight="1">
      <c r="A18" s="548" t="s">
        <v>58</v>
      </c>
      <c r="B18" s="519" t="s">
        <v>145</v>
      </c>
      <c r="C18" s="49">
        <v>0</v>
      </c>
      <c r="D18" s="59">
        <v>0</v>
      </c>
      <c r="E18" s="71">
        <v>0</v>
      </c>
      <c r="F18" s="80"/>
    </row>
    <row r="19" spans="1:6" s="1" customFormat="1" ht="18" customHeight="1" thickBot="1">
      <c r="A19" s="549" t="s">
        <v>64</v>
      </c>
      <c r="B19" s="520" t="s">
        <v>146</v>
      </c>
      <c r="C19" s="50"/>
      <c r="D19" s="60"/>
      <c r="E19" s="72"/>
      <c r="F19" s="87"/>
    </row>
    <row r="20" spans="1:6" s="1" customFormat="1" ht="18" customHeight="1" thickBot="1">
      <c r="A20" s="546" t="s">
        <v>3</v>
      </c>
      <c r="B20" s="517" t="s">
        <v>147</v>
      </c>
      <c r="C20" s="47">
        <f>+C21+C22+C23+C24+C25</f>
        <v>0</v>
      </c>
      <c r="D20" s="57">
        <f>+D21+D22+D23+D24+D25</f>
        <v>0</v>
      </c>
      <c r="E20" s="69">
        <f>+E21+E22+E23+E24+E25</f>
        <v>0</v>
      </c>
      <c r="F20" s="103"/>
    </row>
    <row r="21" spans="1:6" s="1" customFormat="1" ht="18" customHeight="1">
      <c r="A21" s="547" t="s">
        <v>38</v>
      </c>
      <c r="B21" s="518" t="s">
        <v>148</v>
      </c>
      <c r="C21" s="48"/>
      <c r="D21" s="58"/>
      <c r="E21" s="70"/>
      <c r="F21" s="88"/>
    </row>
    <row r="22" spans="1:6" s="1" customFormat="1" ht="18" customHeight="1">
      <c r="A22" s="548" t="s">
        <v>149</v>
      </c>
      <c r="B22" s="519" t="s">
        <v>150</v>
      </c>
      <c r="C22" s="49"/>
      <c r="D22" s="59"/>
      <c r="E22" s="71"/>
      <c r="F22" s="80"/>
    </row>
    <row r="23" spans="1:6" s="1" customFormat="1" ht="18" customHeight="1">
      <c r="A23" s="548" t="s">
        <v>151</v>
      </c>
      <c r="B23" s="519" t="s">
        <v>152</v>
      </c>
      <c r="C23" s="49"/>
      <c r="D23" s="59"/>
      <c r="E23" s="71"/>
      <c r="F23" s="79"/>
    </row>
    <row r="24" spans="1:6" s="1" customFormat="1" ht="18" customHeight="1">
      <c r="A24" s="548" t="s">
        <v>153</v>
      </c>
      <c r="B24" s="519" t="s">
        <v>154</v>
      </c>
      <c r="C24" s="49"/>
      <c r="D24" s="59"/>
      <c r="E24" s="71"/>
      <c r="F24" s="81"/>
    </row>
    <row r="25" spans="1:6" s="1" customFormat="1" ht="18" customHeight="1">
      <c r="A25" s="548" t="s">
        <v>89</v>
      </c>
      <c r="B25" s="519" t="s">
        <v>155</v>
      </c>
      <c r="C25" s="49">
        <v>0</v>
      </c>
      <c r="D25" s="59">
        <v>0</v>
      </c>
      <c r="E25" s="71">
        <v>0</v>
      </c>
      <c r="F25" s="80"/>
    </row>
    <row r="26" spans="1:6" s="1" customFormat="1" ht="18" customHeight="1" thickBot="1">
      <c r="A26" s="549" t="s">
        <v>90</v>
      </c>
      <c r="B26" s="520" t="s">
        <v>156</v>
      </c>
      <c r="C26" s="50"/>
      <c r="D26" s="60"/>
      <c r="E26" s="72"/>
      <c r="F26" s="87"/>
    </row>
    <row r="27" spans="1:6" s="1" customFormat="1" ht="18" customHeight="1" thickBot="1">
      <c r="A27" s="546" t="s">
        <v>91</v>
      </c>
      <c r="B27" s="517" t="s">
        <v>157</v>
      </c>
      <c r="C27" s="51">
        <f>+C28+C31+C32+C33</f>
        <v>0</v>
      </c>
      <c r="D27" s="61">
        <f>+D28+D31+D32+D33</f>
        <v>0</v>
      </c>
      <c r="E27" s="73">
        <f>+E28+E31+E32+E33</f>
        <v>0</v>
      </c>
      <c r="F27" s="103"/>
    </row>
    <row r="28" spans="1:6" s="1" customFormat="1" ht="18" customHeight="1">
      <c r="A28" s="547" t="s">
        <v>39</v>
      </c>
      <c r="B28" s="518" t="s">
        <v>158</v>
      </c>
      <c r="C28" s="52"/>
      <c r="D28" s="62"/>
      <c r="E28" s="74"/>
      <c r="F28" s="88"/>
    </row>
    <row r="29" spans="1:6" s="1" customFormat="1" ht="18" customHeight="1">
      <c r="A29" s="548" t="s">
        <v>159</v>
      </c>
      <c r="B29" s="519" t="s">
        <v>160</v>
      </c>
      <c r="C29" s="49"/>
      <c r="D29" s="59"/>
      <c r="E29" s="71"/>
      <c r="F29" s="80"/>
    </row>
    <row r="30" spans="1:6" s="1" customFormat="1" ht="18" customHeight="1">
      <c r="A30" s="548" t="s">
        <v>161</v>
      </c>
      <c r="B30" s="519" t="s">
        <v>162</v>
      </c>
      <c r="C30" s="49"/>
      <c r="D30" s="59"/>
      <c r="E30" s="71"/>
      <c r="F30" s="80"/>
    </row>
    <row r="31" spans="1:6" s="1" customFormat="1" ht="18" customHeight="1">
      <c r="A31" s="548" t="s">
        <v>40</v>
      </c>
      <c r="B31" s="519" t="s">
        <v>119</v>
      </c>
      <c r="C31" s="49"/>
      <c r="D31" s="59"/>
      <c r="E31" s="71"/>
      <c r="F31" s="80"/>
    </row>
    <row r="32" spans="1:6" s="1" customFormat="1" ht="18" customHeight="1">
      <c r="A32" s="548" t="s">
        <v>163</v>
      </c>
      <c r="B32" s="519" t="s">
        <v>164</v>
      </c>
      <c r="C32" s="49"/>
      <c r="D32" s="59"/>
      <c r="E32" s="71"/>
      <c r="F32" s="80"/>
    </row>
    <row r="33" spans="1:6" s="1" customFormat="1" ht="18" customHeight="1" thickBot="1">
      <c r="A33" s="549" t="s">
        <v>165</v>
      </c>
      <c r="B33" s="520" t="s">
        <v>166</v>
      </c>
      <c r="C33" s="50"/>
      <c r="D33" s="60"/>
      <c r="E33" s="72"/>
      <c r="F33" s="80"/>
    </row>
    <row r="34" spans="1:6" s="1" customFormat="1" ht="18" customHeight="1" thickBot="1">
      <c r="A34" s="546" t="s">
        <v>5</v>
      </c>
      <c r="B34" s="517" t="s">
        <v>167</v>
      </c>
      <c r="C34" s="47">
        <f>SUM(C35:C44)</f>
        <v>0</v>
      </c>
      <c r="D34" s="57">
        <f>SUM(D35:D44)</f>
        <v>0</v>
      </c>
      <c r="E34" s="69">
        <f>SUM(E35:E44)</f>
        <v>0</v>
      </c>
      <c r="F34" s="7"/>
    </row>
    <row r="35" spans="1:6" s="1" customFormat="1" ht="18" customHeight="1">
      <c r="A35" s="547" t="s">
        <v>41</v>
      </c>
      <c r="B35" s="518" t="s">
        <v>168</v>
      </c>
      <c r="C35" s="48"/>
      <c r="D35" s="58"/>
      <c r="E35" s="70"/>
      <c r="F35" s="91"/>
    </row>
    <row r="36" spans="1:6" s="1" customFormat="1" ht="18" customHeight="1">
      <c r="A36" s="548" t="s">
        <v>42</v>
      </c>
      <c r="B36" s="519" t="s">
        <v>169</v>
      </c>
      <c r="C36" s="49"/>
      <c r="D36" s="59"/>
      <c r="E36" s="71"/>
      <c r="F36" s="82"/>
    </row>
    <row r="37" spans="1:6" s="1" customFormat="1" ht="18" customHeight="1">
      <c r="A37" s="548" t="s">
        <v>43</v>
      </c>
      <c r="B37" s="519" t="s">
        <v>170</v>
      </c>
      <c r="C37" s="49"/>
      <c r="D37" s="59"/>
      <c r="E37" s="71"/>
      <c r="F37" s="82"/>
    </row>
    <row r="38" spans="1:6" s="1" customFormat="1" ht="18" customHeight="1">
      <c r="A38" s="548" t="s">
        <v>93</v>
      </c>
      <c r="B38" s="519" t="s">
        <v>171</v>
      </c>
      <c r="C38" s="49"/>
      <c r="D38" s="59"/>
      <c r="E38" s="71"/>
      <c r="F38" s="82"/>
    </row>
    <row r="39" spans="1:6" s="1" customFormat="1" ht="18" customHeight="1">
      <c r="A39" s="548" t="s">
        <v>94</v>
      </c>
      <c r="B39" s="519" t="s">
        <v>172</v>
      </c>
      <c r="C39" s="49"/>
      <c r="D39" s="59"/>
      <c r="E39" s="71"/>
      <c r="F39" s="82"/>
    </row>
    <row r="40" spans="1:6" s="1" customFormat="1" ht="18" customHeight="1">
      <c r="A40" s="548" t="s">
        <v>95</v>
      </c>
      <c r="B40" s="519" t="s">
        <v>173</v>
      </c>
      <c r="C40" s="49"/>
      <c r="D40" s="59"/>
      <c r="E40" s="71"/>
      <c r="F40" s="82"/>
    </row>
    <row r="41" spans="1:6" s="1" customFormat="1" ht="18" customHeight="1">
      <c r="A41" s="548" t="s">
        <v>96</v>
      </c>
      <c r="B41" s="519" t="s">
        <v>174</v>
      </c>
      <c r="C41" s="49"/>
      <c r="D41" s="59"/>
      <c r="E41" s="71"/>
      <c r="F41" s="83"/>
    </row>
    <row r="42" spans="1:6" s="1" customFormat="1" ht="18" customHeight="1">
      <c r="A42" s="548" t="s">
        <v>175</v>
      </c>
      <c r="B42" s="519" t="s">
        <v>176</v>
      </c>
      <c r="C42" s="49"/>
      <c r="D42" s="59"/>
      <c r="E42" s="71"/>
      <c r="F42" s="82"/>
    </row>
    <row r="43" spans="1:6" s="1" customFormat="1" ht="18" customHeight="1">
      <c r="A43" s="548" t="s">
        <v>126</v>
      </c>
      <c r="B43" s="519" t="s">
        <v>177</v>
      </c>
      <c r="C43" s="53"/>
      <c r="D43" s="63"/>
      <c r="E43" s="75"/>
      <c r="F43" s="82"/>
    </row>
    <row r="44" spans="1:6" s="1" customFormat="1" ht="18" customHeight="1" thickBot="1">
      <c r="A44" s="549" t="s">
        <v>178</v>
      </c>
      <c r="B44" s="520" t="s">
        <v>179</v>
      </c>
      <c r="C44" s="54"/>
      <c r="D44" s="64"/>
      <c r="E44" s="76"/>
      <c r="F44" s="90"/>
    </row>
    <row r="45" spans="1:6" s="1" customFormat="1" ht="18" customHeight="1" thickBot="1">
      <c r="A45" s="546" t="s">
        <v>6</v>
      </c>
      <c r="B45" s="517" t="s">
        <v>180</v>
      </c>
      <c r="C45" s="47">
        <f>SUM(C46:C50)</f>
        <v>0</v>
      </c>
      <c r="D45" s="57">
        <f>SUM(D46:D50)</f>
        <v>0</v>
      </c>
      <c r="E45" s="69">
        <f>SUM(E46:E50)</f>
        <v>0</v>
      </c>
      <c r="F45" s="103"/>
    </row>
    <row r="46" spans="1:6" s="1" customFormat="1" ht="18" customHeight="1">
      <c r="A46" s="547" t="s">
        <v>44</v>
      </c>
      <c r="B46" s="518" t="s">
        <v>181</v>
      </c>
      <c r="C46" s="55"/>
      <c r="D46" s="65"/>
      <c r="E46" s="77"/>
      <c r="F46" s="92"/>
    </row>
    <row r="47" spans="1:6" s="1" customFormat="1" ht="18" customHeight="1">
      <c r="A47" s="548" t="s">
        <v>45</v>
      </c>
      <c r="B47" s="519" t="s">
        <v>182</v>
      </c>
      <c r="C47" s="53"/>
      <c r="D47" s="63"/>
      <c r="E47" s="75"/>
      <c r="F47" s="81"/>
    </row>
    <row r="48" spans="1:6" s="1" customFormat="1" ht="18" customHeight="1">
      <c r="A48" s="548" t="s">
        <v>183</v>
      </c>
      <c r="B48" s="519" t="s">
        <v>184</v>
      </c>
      <c r="C48" s="53"/>
      <c r="D48" s="63"/>
      <c r="E48" s="75"/>
      <c r="F48" s="82"/>
    </row>
    <row r="49" spans="1:6" s="1" customFormat="1" ht="18" customHeight="1">
      <c r="A49" s="548" t="s">
        <v>185</v>
      </c>
      <c r="B49" s="519" t="s">
        <v>186</v>
      </c>
      <c r="C49" s="53"/>
      <c r="D49" s="63"/>
      <c r="E49" s="75"/>
      <c r="F49" s="80"/>
    </row>
    <row r="50" spans="1:6" s="1" customFormat="1" ht="18" customHeight="1" thickBot="1">
      <c r="A50" s="549" t="s">
        <v>187</v>
      </c>
      <c r="B50" s="520" t="s">
        <v>188</v>
      </c>
      <c r="C50" s="54"/>
      <c r="D50" s="64"/>
      <c r="E50" s="76"/>
      <c r="F50" s="87"/>
    </row>
    <row r="51" spans="1:6" s="1" customFormat="1" ht="18" customHeight="1" thickBot="1">
      <c r="A51" s="546" t="s">
        <v>97</v>
      </c>
      <c r="B51" s="517" t="s">
        <v>189</v>
      </c>
      <c r="C51" s="47">
        <f>SUM(C52:C54)</f>
        <v>0</v>
      </c>
      <c r="D51" s="57">
        <f>SUM(D52:D54)</f>
        <v>0</v>
      </c>
      <c r="E51" s="69">
        <f>SUM(E52:E54)</f>
        <v>0</v>
      </c>
      <c r="F51" s="7"/>
    </row>
    <row r="52" spans="1:6" s="1" customFormat="1" ht="18" customHeight="1">
      <c r="A52" s="547" t="s">
        <v>46</v>
      </c>
      <c r="B52" s="518" t="s">
        <v>190</v>
      </c>
      <c r="C52" s="48"/>
      <c r="D52" s="58"/>
      <c r="E52" s="70"/>
      <c r="F52" s="92"/>
    </row>
    <row r="53" spans="1:6" s="1" customFormat="1" ht="18" customHeight="1">
      <c r="A53" s="548" t="s">
        <v>47</v>
      </c>
      <c r="B53" s="519" t="s">
        <v>191</v>
      </c>
      <c r="C53" s="49"/>
      <c r="D53" s="59"/>
      <c r="E53" s="71"/>
      <c r="F53" s="82"/>
    </row>
    <row r="54" spans="1:8" s="1" customFormat="1" ht="18" customHeight="1">
      <c r="A54" s="548" t="s">
        <v>98</v>
      </c>
      <c r="B54" s="519" t="s">
        <v>192</v>
      </c>
      <c r="C54" s="49"/>
      <c r="D54" s="59"/>
      <c r="E54" s="71"/>
      <c r="F54" s="79"/>
      <c r="H54" s="8"/>
    </row>
    <row r="55" spans="1:6" s="1" customFormat="1" ht="18" customHeight="1" thickBot="1">
      <c r="A55" s="549" t="s">
        <v>193</v>
      </c>
      <c r="B55" s="520" t="s">
        <v>194</v>
      </c>
      <c r="C55" s="50"/>
      <c r="D55" s="60"/>
      <c r="E55" s="72"/>
      <c r="F55" s="94"/>
    </row>
    <row r="56" spans="1:6" s="1" customFormat="1" ht="18" customHeight="1" thickBot="1">
      <c r="A56" s="546" t="s">
        <v>8</v>
      </c>
      <c r="B56" s="521" t="s">
        <v>195</v>
      </c>
      <c r="C56" s="47">
        <f>SUM(C57:C59)</f>
        <v>0</v>
      </c>
      <c r="D56" s="57">
        <f>SUM(D57:D59)</f>
        <v>0</v>
      </c>
      <c r="E56" s="69">
        <f>SUM(E57:E59)</f>
        <v>0</v>
      </c>
      <c r="F56" s="95"/>
    </row>
    <row r="57" spans="1:6" s="1" customFormat="1" ht="18" customHeight="1">
      <c r="A57" s="547" t="s">
        <v>99</v>
      </c>
      <c r="B57" s="518" t="s">
        <v>196</v>
      </c>
      <c r="C57" s="53"/>
      <c r="D57" s="63"/>
      <c r="E57" s="75"/>
      <c r="F57" s="92"/>
    </row>
    <row r="58" spans="1:6" s="1" customFormat="1" ht="18" customHeight="1">
      <c r="A58" s="548" t="s">
        <v>100</v>
      </c>
      <c r="B58" s="519" t="s">
        <v>197</v>
      </c>
      <c r="C58" s="53"/>
      <c r="D58" s="63"/>
      <c r="E58" s="75"/>
      <c r="F58" s="82"/>
    </row>
    <row r="59" spans="1:6" s="1" customFormat="1" ht="18" customHeight="1">
      <c r="A59" s="548" t="s">
        <v>198</v>
      </c>
      <c r="B59" s="519" t="s">
        <v>199</v>
      </c>
      <c r="C59" s="53"/>
      <c r="D59" s="63"/>
      <c r="E59" s="75"/>
      <c r="F59" s="84"/>
    </row>
    <row r="60" spans="1:6" s="1" customFormat="1" ht="18" customHeight="1" thickBot="1">
      <c r="A60" s="549" t="s">
        <v>200</v>
      </c>
      <c r="B60" s="520" t="s">
        <v>201</v>
      </c>
      <c r="C60" s="53"/>
      <c r="D60" s="63"/>
      <c r="E60" s="75"/>
      <c r="F60" s="96"/>
    </row>
    <row r="61" spans="1:6" s="1" customFormat="1" ht="18" customHeight="1" thickBot="1">
      <c r="A61" s="546" t="s">
        <v>9</v>
      </c>
      <c r="B61" s="517" t="s">
        <v>202</v>
      </c>
      <c r="C61" s="51">
        <f>+C6+C13+C20+C27+C34+C45+C51+C56</f>
        <v>0</v>
      </c>
      <c r="D61" s="61">
        <f>+D6+D13+D20+D27+D34+D45+D51+D56</f>
        <v>0</v>
      </c>
      <c r="E61" s="73">
        <f>+E6+E13+E20+E27+E34+E45+E51+E56</f>
        <v>0</v>
      </c>
      <c r="F61" s="103"/>
    </row>
    <row r="62" spans="1:6" s="1" customFormat="1" ht="18" customHeight="1" thickBot="1">
      <c r="A62" s="550" t="s">
        <v>203</v>
      </c>
      <c r="B62" s="521" t="s">
        <v>204</v>
      </c>
      <c r="C62" s="47">
        <f>SUM(C63:C65)</f>
        <v>0</v>
      </c>
      <c r="D62" s="57">
        <f>SUM(D63:D65)</f>
        <v>0</v>
      </c>
      <c r="E62" s="69">
        <f>SUM(E63:E65)</f>
        <v>0</v>
      </c>
      <c r="F62" s="93"/>
    </row>
    <row r="63" spans="1:6" s="1" customFormat="1" ht="18" customHeight="1">
      <c r="A63" s="547" t="s">
        <v>205</v>
      </c>
      <c r="B63" s="518" t="s">
        <v>206</v>
      </c>
      <c r="C63" s="53"/>
      <c r="D63" s="63"/>
      <c r="E63" s="75"/>
      <c r="F63" s="92"/>
    </row>
    <row r="64" spans="1:6" s="1" customFormat="1" ht="18" customHeight="1">
      <c r="A64" s="548" t="s">
        <v>207</v>
      </c>
      <c r="B64" s="519" t="s">
        <v>208</v>
      </c>
      <c r="C64" s="53"/>
      <c r="D64" s="63"/>
      <c r="E64" s="75"/>
      <c r="F64" s="82"/>
    </row>
    <row r="65" spans="1:6" s="1" customFormat="1" ht="18" customHeight="1" thickBot="1">
      <c r="A65" s="549" t="s">
        <v>209</v>
      </c>
      <c r="B65" s="522" t="s">
        <v>210</v>
      </c>
      <c r="C65" s="53"/>
      <c r="D65" s="63"/>
      <c r="E65" s="75"/>
      <c r="F65" s="90"/>
    </row>
    <row r="66" spans="1:6" s="1" customFormat="1" ht="18" customHeight="1" thickBot="1">
      <c r="A66" s="550" t="s">
        <v>211</v>
      </c>
      <c r="B66" s="521" t="s">
        <v>212</v>
      </c>
      <c r="C66" s="47">
        <f>SUM(C67:C70)</f>
        <v>0</v>
      </c>
      <c r="D66" s="57">
        <f>SUM(D67:D70)</f>
        <v>0</v>
      </c>
      <c r="E66" s="69">
        <f>SUM(E67:E70)</f>
        <v>0</v>
      </c>
      <c r="F66" s="93"/>
    </row>
    <row r="67" spans="1:6" s="1" customFormat="1" ht="18" customHeight="1">
      <c r="A67" s="547" t="s">
        <v>213</v>
      </c>
      <c r="B67" s="518" t="s">
        <v>214</v>
      </c>
      <c r="C67" s="53"/>
      <c r="D67" s="63"/>
      <c r="E67" s="75"/>
      <c r="F67" s="97"/>
    </row>
    <row r="68" spans="1:6" s="1" customFormat="1" ht="18" customHeight="1">
      <c r="A68" s="548" t="s">
        <v>68</v>
      </c>
      <c r="B68" s="519" t="s">
        <v>215</v>
      </c>
      <c r="C68" s="53"/>
      <c r="D68" s="63"/>
      <c r="E68" s="75"/>
      <c r="F68" s="82"/>
    </row>
    <row r="69" spans="1:6" s="1" customFormat="1" ht="18" customHeight="1">
      <c r="A69" s="548" t="s">
        <v>216</v>
      </c>
      <c r="B69" s="519" t="s">
        <v>217</v>
      </c>
      <c r="C69" s="53"/>
      <c r="D69" s="63"/>
      <c r="E69" s="75"/>
      <c r="F69" s="82"/>
    </row>
    <row r="70" spans="1:6" s="1" customFormat="1" ht="18" customHeight="1" thickBot="1">
      <c r="A70" s="549" t="s">
        <v>218</v>
      </c>
      <c r="B70" s="520" t="s">
        <v>219</v>
      </c>
      <c r="C70" s="53"/>
      <c r="D70" s="63"/>
      <c r="E70" s="75"/>
      <c r="F70" s="90"/>
    </row>
    <row r="71" spans="1:6" s="1" customFormat="1" ht="18" customHeight="1" thickBot="1">
      <c r="A71" s="550" t="s">
        <v>220</v>
      </c>
      <c r="B71" s="521" t="s">
        <v>221</v>
      </c>
      <c r="C71" s="47">
        <f>SUM(C72:C73)</f>
        <v>0</v>
      </c>
      <c r="D71" s="57">
        <f>SUM(D72:D73)</f>
        <v>0</v>
      </c>
      <c r="E71" s="69">
        <f>SUM(E72:E73)</f>
        <v>0</v>
      </c>
      <c r="F71" s="93"/>
    </row>
    <row r="72" spans="1:6" s="1" customFormat="1" ht="18" customHeight="1">
      <c r="A72" s="547" t="s">
        <v>101</v>
      </c>
      <c r="B72" s="518" t="s">
        <v>222</v>
      </c>
      <c r="C72" s="53">
        <v>0</v>
      </c>
      <c r="D72" s="63">
        <v>0</v>
      </c>
      <c r="E72" s="75"/>
      <c r="F72" s="88"/>
    </row>
    <row r="73" spans="1:6" s="1" customFormat="1" ht="18" customHeight="1" thickBot="1">
      <c r="A73" s="549" t="s">
        <v>102</v>
      </c>
      <c r="B73" s="520" t="s">
        <v>223</v>
      </c>
      <c r="C73" s="53"/>
      <c r="D73" s="63"/>
      <c r="E73" s="75"/>
      <c r="F73" s="87"/>
    </row>
    <row r="74" spans="1:6" s="1" customFormat="1" ht="18" customHeight="1" thickBot="1">
      <c r="A74" s="550" t="s">
        <v>224</v>
      </c>
      <c r="B74" s="521" t="s">
        <v>225</v>
      </c>
      <c r="C74" s="47">
        <f>SUM(C75:C77)</f>
        <v>0</v>
      </c>
      <c r="D74" s="57">
        <f>SUM(D75:D77)</f>
        <v>0</v>
      </c>
      <c r="E74" s="69">
        <f>SUM(E75:E77)</f>
        <v>0</v>
      </c>
      <c r="F74" s="89"/>
    </row>
    <row r="75" spans="1:7" s="1" customFormat="1" ht="18" customHeight="1">
      <c r="A75" s="547" t="s">
        <v>226</v>
      </c>
      <c r="B75" s="518" t="s">
        <v>227</v>
      </c>
      <c r="C75" s="53"/>
      <c r="D75" s="63"/>
      <c r="E75" s="75"/>
      <c r="F75" s="98"/>
      <c r="G75" s="67"/>
    </row>
    <row r="76" spans="1:6" ht="18" customHeight="1">
      <c r="A76" s="548" t="s">
        <v>228</v>
      </c>
      <c r="B76" s="519" t="s">
        <v>229</v>
      </c>
      <c r="C76" s="53"/>
      <c r="D76" s="63"/>
      <c r="E76" s="75"/>
      <c r="F76" s="85"/>
    </row>
    <row r="77" spans="1:6" ht="18" customHeight="1" thickBot="1">
      <c r="A77" s="549" t="s">
        <v>230</v>
      </c>
      <c r="B77" s="520" t="s">
        <v>231</v>
      </c>
      <c r="C77" s="53"/>
      <c r="D77" s="63"/>
      <c r="E77" s="75"/>
      <c r="F77" s="99"/>
    </row>
    <row r="78" spans="1:6" ht="18" customHeight="1" thickBot="1">
      <c r="A78" s="550" t="s">
        <v>232</v>
      </c>
      <c r="B78" s="521" t="s">
        <v>233</v>
      </c>
      <c r="C78" s="47">
        <f>SUM(C79:C82)</f>
        <v>0</v>
      </c>
      <c r="D78" s="57">
        <f>SUM(D79:D82)</f>
        <v>0</v>
      </c>
      <c r="E78" s="69">
        <f>SUM(E79:E82)</f>
        <v>0</v>
      </c>
      <c r="F78" s="101"/>
    </row>
    <row r="79" spans="1:6" ht="18" customHeight="1">
      <c r="A79" s="551" t="s">
        <v>234</v>
      </c>
      <c r="B79" s="518" t="s">
        <v>235</v>
      </c>
      <c r="C79" s="53"/>
      <c r="D79" s="63"/>
      <c r="E79" s="75"/>
      <c r="F79" s="100"/>
    </row>
    <row r="80" spans="1:6" ht="18" customHeight="1">
      <c r="A80" s="552" t="s">
        <v>236</v>
      </c>
      <c r="B80" s="519" t="s">
        <v>237</v>
      </c>
      <c r="C80" s="53"/>
      <c r="D80" s="63"/>
      <c r="E80" s="75"/>
      <c r="F80" s="85"/>
    </row>
    <row r="81" spans="1:6" ht="18" customHeight="1">
      <c r="A81" s="552" t="s">
        <v>238</v>
      </c>
      <c r="B81" s="519" t="s">
        <v>239</v>
      </c>
      <c r="C81" s="53"/>
      <c r="D81" s="63"/>
      <c r="E81" s="75"/>
      <c r="F81" s="85"/>
    </row>
    <row r="82" spans="1:6" ht="18" customHeight="1" thickBot="1">
      <c r="A82" s="553" t="s">
        <v>240</v>
      </c>
      <c r="B82" s="520" t="s">
        <v>241</v>
      </c>
      <c r="C82" s="53"/>
      <c r="D82" s="63"/>
      <c r="E82" s="75"/>
      <c r="F82" s="99"/>
    </row>
    <row r="83" spans="1:6" ht="18" customHeight="1" thickBot="1">
      <c r="A83" s="550" t="s">
        <v>242</v>
      </c>
      <c r="B83" s="521" t="s">
        <v>243</v>
      </c>
      <c r="C83" s="56"/>
      <c r="D83" s="66"/>
      <c r="E83" s="78"/>
      <c r="F83" s="101"/>
    </row>
    <row r="84" spans="1:6" ht="18" customHeight="1" thickBot="1">
      <c r="A84" s="550" t="s">
        <v>244</v>
      </c>
      <c r="B84" s="523" t="s">
        <v>245</v>
      </c>
      <c r="C84" s="51">
        <f>+C62+C66+C71+C74+C78+C83</f>
        <v>0</v>
      </c>
      <c r="D84" s="61">
        <f>+D62+D66+D71+D74+D78+D83</f>
        <v>0</v>
      </c>
      <c r="E84" s="73">
        <f>+E62+E66+E71+E74+E78+E83</f>
        <v>0</v>
      </c>
      <c r="F84" s="101"/>
    </row>
    <row r="85" spans="1:6" ht="18" customHeight="1" thickBot="1">
      <c r="A85" s="554" t="s">
        <v>246</v>
      </c>
      <c r="B85" s="524" t="s">
        <v>247</v>
      </c>
      <c r="C85" s="51">
        <f>+C61+C84</f>
        <v>0</v>
      </c>
      <c r="D85" s="61">
        <f>+D61+D84</f>
        <v>0</v>
      </c>
      <c r="E85" s="73">
        <f>+E61+E84</f>
        <v>0</v>
      </c>
      <c r="F85" s="103"/>
    </row>
    <row r="86" spans="1:5" ht="15.75">
      <c r="A86" s="40"/>
      <c r="B86" s="41"/>
      <c r="C86" s="43"/>
      <c r="D86" s="43"/>
      <c r="E86" s="43"/>
    </row>
    <row r="87" spans="1:6" ht="15.75" customHeight="1">
      <c r="A87" s="662" t="s">
        <v>357</v>
      </c>
      <c r="B87" s="662"/>
      <c r="C87" s="662"/>
      <c r="D87" s="662"/>
      <c r="E87" s="662"/>
      <c r="F87" s="662"/>
    </row>
    <row r="88" spans="1:5" ht="15.75">
      <c r="A88" s="5"/>
      <c r="B88" s="5"/>
      <c r="C88" s="5"/>
      <c r="D88" s="5"/>
      <c r="E88" s="5"/>
    </row>
    <row r="89" spans="1:6" ht="16.5" thickBot="1">
      <c r="A89" s="663" t="s">
        <v>73</v>
      </c>
      <c r="B89" s="663"/>
      <c r="C89" s="699" t="s">
        <v>674</v>
      </c>
      <c r="D89" s="699"/>
      <c r="E89" s="699"/>
      <c r="F89" s="699"/>
    </row>
    <row r="90" spans="1:6" ht="24.75" customHeight="1">
      <c r="A90" s="678" t="s">
        <v>37</v>
      </c>
      <c r="B90" s="676" t="s">
        <v>28</v>
      </c>
      <c r="C90" s="658" t="s">
        <v>691</v>
      </c>
      <c r="D90" s="659"/>
      <c r="E90" s="659"/>
      <c r="F90" s="666" t="s">
        <v>125</v>
      </c>
    </row>
    <row r="91" spans="1:6" ht="27" customHeight="1" thickBot="1">
      <c r="A91" s="679"/>
      <c r="B91" s="677"/>
      <c r="C91" s="155" t="s">
        <v>123</v>
      </c>
      <c r="D91" s="156" t="s">
        <v>124</v>
      </c>
      <c r="E91" s="157" t="s">
        <v>362</v>
      </c>
      <c r="F91" s="667"/>
    </row>
    <row r="92" spans="1:6" ht="16.5" thickBot="1">
      <c r="A92" s="3">
        <v>1</v>
      </c>
      <c r="B92" s="4">
        <v>2</v>
      </c>
      <c r="C92" s="31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57" t="s">
        <v>1</v>
      </c>
      <c r="B93" s="526" t="s">
        <v>656</v>
      </c>
      <c r="C93" s="104">
        <f>SUM(C94:C98)</f>
        <v>0</v>
      </c>
      <c r="D93" s="115">
        <f>SUM(D94:D98)</f>
        <v>0</v>
      </c>
      <c r="E93" s="110">
        <f>SUM(E94:E98)</f>
        <v>0</v>
      </c>
      <c r="F93" s="124"/>
    </row>
    <row r="94" spans="1:6" ht="18" customHeight="1">
      <c r="A94" s="558" t="s">
        <v>48</v>
      </c>
      <c r="B94" s="527" t="s">
        <v>29</v>
      </c>
      <c r="C94" s="105"/>
      <c r="D94" s="116"/>
      <c r="E94" s="111"/>
      <c r="F94" s="121"/>
    </row>
    <row r="95" spans="1:6" ht="18" customHeight="1">
      <c r="A95" s="548" t="s">
        <v>49</v>
      </c>
      <c r="B95" s="528" t="s">
        <v>103</v>
      </c>
      <c r="C95" s="49"/>
      <c r="D95" s="59"/>
      <c r="E95" s="71"/>
      <c r="F95" s="122"/>
    </row>
    <row r="96" spans="1:6" ht="18" customHeight="1">
      <c r="A96" s="548" t="s">
        <v>50</v>
      </c>
      <c r="B96" s="528" t="s">
        <v>67</v>
      </c>
      <c r="C96" s="50"/>
      <c r="D96" s="60"/>
      <c r="E96" s="72"/>
      <c r="F96" s="122"/>
    </row>
    <row r="97" spans="1:6" ht="18" customHeight="1">
      <c r="A97" s="548" t="s">
        <v>51</v>
      </c>
      <c r="B97" s="529" t="s">
        <v>104</v>
      </c>
      <c r="C97" s="50"/>
      <c r="D97" s="60"/>
      <c r="E97" s="72"/>
      <c r="F97" s="122"/>
    </row>
    <row r="98" spans="1:6" ht="18" customHeight="1">
      <c r="A98" s="548" t="s">
        <v>59</v>
      </c>
      <c r="B98" s="530" t="s">
        <v>105</v>
      </c>
      <c r="C98" s="50"/>
      <c r="D98" s="60"/>
      <c r="E98" s="72"/>
      <c r="F98" s="122"/>
    </row>
    <row r="99" spans="1:6" ht="18" customHeight="1">
      <c r="A99" s="548" t="s">
        <v>52</v>
      </c>
      <c r="B99" s="528" t="s">
        <v>248</v>
      </c>
      <c r="C99" s="50"/>
      <c r="D99" s="60"/>
      <c r="E99" s="72"/>
      <c r="F99" s="122"/>
    </row>
    <row r="100" spans="1:6" ht="18" customHeight="1">
      <c r="A100" s="548" t="s">
        <v>53</v>
      </c>
      <c r="B100" s="531" t="s">
        <v>249</v>
      </c>
      <c r="C100" s="50"/>
      <c r="D100" s="60"/>
      <c r="E100" s="72"/>
      <c r="F100" s="122"/>
    </row>
    <row r="101" spans="1:6" ht="18" customHeight="1">
      <c r="A101" s="548" t="s">
        <v>60</v>
      </c>
      <c r="B101" s="532" t="s">
        <v>250</v>
      </c>
      <c r="C101" s="50"/>
      <c r="D101" s="60"/>
      <c r="E101" s="72"/>
      <c r="F101" s="122"/>
    </row>
    <row r="102" spans="1:6" ht="18" customHeight="1">
      <c r="A102" s="548" t="s">
        <v>61</v>
      </c>
      <c r="B102" s="532" t="s">
        <v>251</v>
      </c>
      <c r="C102" s="50"/>
      <c r="D102" s="60"/>
      <c r="E102" s="72"/>
      <c r="F102" s="122"/>
    </row>
    <row r="103" spans="1:6" ht="18" customHeight="1">
      <c r="A103" s="548" t="s">
        <v>62</v>
      </c>
      <c r="B103" s="531" t="s">
        <v>252</v>
      </c>
      <c r="C103" s="50"/>
      <c r="D103" s="60"/>
      <c r="E103" s="72"/>
      <c r="F103" s="122"/>
    </row>
    <row r="104" spans="1:6" ht="18" customHeight="1">
      <c r="A104" s="548" t="s">
        <v>63</v>
      </c>
      <c r="B104" s="531" t="s">
        <v>253</v>
      </c>
      <c r="C104" s="50"/>
      <c r="D104" s="60"/>
      <c r="E104" s="72"/>
      <c r="F104" s="122"/>
    </row>
    <row r="105" spans="1:6" ht="18" customHeight="1">
      <c r="A105" s="548" t="s">
        <v>65</v>
      </c>
      <c r="B105" s="532" t="s">
        <v>254</v>
      </c>
      <c r="C105" s="50"/>
      <c r="D105" s="60"/>
      <c r="E105" s="72"/>
      <c r="F105" s="122"/>
    </row>
    <row r="106" spans="1:6" ht="18" customHeight="1">
      <c r="A106" s="559" t="s">
        <v>106</v>
      </c>
      <c r="B106" s="533" t="s">
        <v>255</v>
      </c>
      <c r="C106" s="50"/>
      <c r="D106" s="60"/>
      <c r="E106" s="72"/>
      <c r="F106" s="122"/>
    </row>
    <row r="107" spans="1:6" ht="18" customHeight="1">
      <c r="A107" s="548" t="s">
        <v>256</v>
      </c>
      <c r="B107" s="533" t="s">
        <v>257</v>
      </c>
      <c r="C107" s="50"/>
      <c r="D107" s="60"/>
      <c r="E107" s="72"/>
      <c r="F107" s="122"/>
    </row>
    <row r="108" spans="1:6" ht="18" customHeight="1" thickBot="1">
      <c r="A108" s="560" t="s">
        <v>258</v>
      </c>
      <c r="B108" s="534" t="s">
        <v>259</v>
      </c>
      <c r="C108" s="106"/>
      <c r="D108" s="117"/>
      <c r="E108" s="112"/>
      <c r="F108" s="123"/>
    </row>
    <row r="109" spans="1:6" ht="18" customHeight="1" thickBot="1">
      <c r="A109" s="546" t="s">
        <v>2</v>
      </c>
      <c r="B109" s="535" t="s">
        <v>657</v>
      </c>
      <c r="C109" s="47">
        <f>SUM(C110,C112,C114,)</f>
        <v>0</v>
      </c>
      <c r="D109" s="47">
        <f>SUM(D110,D112,D114,)</f>
        <v>0</v>
      </c>
      <c r="E109" s="47">
        <f>SUM(E110,E112,E114,)</f>
        <v>0</v>
      </c>
      <c r="F109" s="124"/>
    </row>
    <row r="110" spans="1:6" ht="18" customHeight="1">
      <c r="A110" s="547" t="s">
        <v>54</v>
      </c>
      <c r="B110" s="528" t="s">
        <v>260</v>
      </c>
      <c r="C110" s="48">
        <v>0</v>
      </c>
      <c r="D110" s="58">
        <v>0</v>
      </c>
      <c r="E110" s="70">
        <v>0</v>
      </c>
      <c r="F110" s="121"/>
    </row>
    <row r="111" spans="1:6" ht="18" customHeight="1">
      <c r="A111" s="547" t="s">
        <v>55</v>
      </c>
      <c r="B111" s="536" t="s">
        <v>261</v>
      </c>
      <c r="C111" s="48"/>
      <c r="D111" s="58"/>
      <c r="E111" s="70"/>
      <c r="F111" s="122"/>
    </row>
    <row r="112" spans="1:6" ht="18" customHeight="1">
      <c r="A112" s="547" t="s">
        <v>56</v>
      </c>
      <c r="B112" s="536" t="s">
        <v>107</v>
      </c>
      <c r="C112" s="49"/>
      <c r="D112" s="59"/>
      <c r="E112" s="71"/>
      <c r="F112" s="122"/>
    </row>
    <row r="113" spans="1:6" ht="18" customHeight="1">
      <c r="A113" s="547" t="s">
        <v>57</v>
      </c>
      <c r="B113" s="536" t="s">
        <v>262</v>
      </c>
      <c r="C113" s="71"/>
      <c r="D113" s="59"/>
      <c r="E113" s="71"/>
      <c r="F113" s="122"/>
    </row>
    <row r="114" spans="1:6" ht="18" customHeight="1">
      <c r="A114" s="547" t="s">
        <v>58</v>
      </c>
      <c r="B114" s="537" t="s">
        <v>263</v>
      </c>
      <c r="C114" s="71">
        <v>0</v>
      </c>
      <c r="D114" s="59">
        <v>0</v>
      </c>
      <c r="E114" s="59">
        <v>0</v>
      </c>
      <c r="F114" s="122"/>
    </row>
    <row r="115" spans="1:6" ht="18" customHeight="1">
      <c r="A115" s="547" t="s">
        <v>64</v>
      </c>
      <c r="B115" s="538" t="s">
        <v>264</v>
      </c>
      <c r="C115" s="71"/>
      <c r="D115" s="59"/>
      <c r="E115" s="71"/>
      <c r="F115" s="122"/>
    </row>
    <row r="116" spans="1:6" ht="18" customHeight="1">
      <c r="A116" s="547" t="s">
        <v>66</v>
      </c>
      <c r="B116" s="539" t="s">
        <v>265</v>
      </c>
      <c r="C116" s="71"/>
      <c r="D116" s="59"/>
      <c r="E116" s="71"/>
      <c r="F116" s="122"/>
    </row>
    <row r="117" spans="1:6" ht="18" customHeight="1">
      <c r="A117" s="547" t="s">
        <v>108</v>
      </c>
      <c r="B117" s="532" t="s">
        <v>251</v>
      </c>
      <c r="C117" s="71"/>
      <c r="D117" s="59"/>
      <c r="E117" s="71"/>
      <c r="F117" s="122"/>
    </row>
    <row r="118" spans="1:6" ht="18" customHeight="1">
      <c r="A118" s="547" t="s">
        <v>109</v>
      </c>
      <c r="B118" s="532" t="s">
        <v>266</v>
      </c>
      <c r="C118" s="71"/>
      <c r="D118" s="59"/>
      <c r="E118" s="71"/>
      <c r="F118" s="122"/>
    </row>
    <row r="119" spans="1:6" ht="18" customHeight="1">
      <c r="A119" s="547" t="s">
        <v>267</v>
      </c>
      <c r="B119" s="532" t="s">
        <v>268</v>
      </c>
      <c r="C119" s="71"/>
      <c r="D119" s="59"/>
      <c r="E119" s="71"/>
      <c r="F119" s="122"/>
    </row>
    <row r="120" spans="1:6" ht="18" customHeight="1">
      <c r="A120" s="547" t="s">
        <v>269</v>
      </c>
      <c r="B120" s="532" t="s">
        <v>254</v>
      </c>
      <c r="C120" s="71"/>
      <c r="D120" s="59"/>
      <c r="E120" s="71"/>
      <c r="F120" s="122"/>
    </row>
    <row r="121" spans="1:6" ht="18" customHeight="1">
      <c r="A121" s="547" t="s">
        <v>270</v>
      </c>
      <c r="B121" s="532" t="s">
        <v>271</v>
      </c>
      <c r="C121" s="71"/>
      <c r="D121" s="59"/>
      <c r="E121" s="71"/>
      <c r="F121" s="122"/>
    </row>
    <row r="122" spans="1:6" ht="18" customHeight="1" thickBot="1">
      <c r="A122" s="559" t="s">
        <v>272</v>
      </c>
      <c r="B122" s="532" t="s">
        <v>273</v>
      </c>
      <c r="C122" s="72">
        <v>0</v>
      </c>
      <c r="D122" s="60">
        <v>0</v>
      </c>
      <c r="E122" s="72">
        <v>0</v>
      </c>
      <c r="F122" s="123"/>
    </row>
    <row r="123" spans="1:6" ht="18" customHeight="1" thickBot="1">
      <c r="A123" s="546" t="s">
        <v>3</v>
      </c>
      <c r="B123" s="540" t="s">
        <v>274</v>
      </c>
      <c r="C123" s="47"/>
      <c r="D123" s="57"/>
      <c r="E123" s="69"/>
      <c r="F123" s="120"/>
    </row>
    <row r="124" spans="1:6" ht="18" customHeight="1">
      <c r="A124" s="547" t="s">
        <v>38</v>
      </c>
      <c r="B124" s="541" t="s">
        <v>33</v>
      </c>
      <c r="C124" s="48"/>
      <c r="D124" s="58"/>
      <c r="E124" s="70"/>
      <c r="F124" s="121"/>
    </row>
    <row r="125" spans="1:6" ht="18" customHeight="1" thickBot="1">
      <c r="A125" s="549" t="s">
        <v>149</v>
      </c>
      <c r="B125" s="536" t="s">
        <v>34</v>
      </c>
      <c r="C125" s="50"/>
      <c r="D125" s="60"/>
      <c r="E125" s="72"/>
      <c r="F125" s="123"/>
    </row>
    <row r="126" spans="1:6" ht="18" customHeight="1" thickBot="1">
      <c r="A126" s="546" t="s">
        <v>4</v>
      </c>
      <c r="B126" s="540" t="s">
        <v>275</v>
      </c>
      <c r="C126" s="47">
        <f>SUM(C93,C109,C123)</f>
        <v>0</v>
      </c>
      <c r="D126" s="47">
        <f>SUM(D93,D109,D123)</f>
        <v>0</v>
      </c>
      <c r="E126" s="47">
        <f>SUM(E93,E109,E123)</f>
        <v>0</v>
      </c>
      <c r="F126" s="166"/>
    </row>
    <row r="127" spans="1:6" ht="18" customHeight="1" thickBot="1">
      <c r="A127" s="546" t="s">
        <v>5</v>
      </c>
      <c r="B127" s="540" t="s">
        <v>276</v>
      </c>
      <c r="C127" s="47"/>
      <c r="D127" s="57"/>
      <c r="E127" s="69"/>
      <c r="F127" s="120"/>
    </row>
    <row r="128" spans="1:6" ht="18" customHeight="1">
      <c r="A128" s="547" t="s">
        <v>41</v>
      </c>
      <c r="B128" s="541" t="s">
        <v>277</v>
      </c>
      <c r="C128" s="71"/>
      <c r="D128" s="59"/>
      <c r="E128" s="71"/>
      <c r="F128" s="121"/>
    </row>
    <row r="129" spans="1:6" ht="18" customHeight="1">
      <c r="A129" s="547" t="s">
        <v>42</v>
      </c>
      <c r="B129" s="541" t="s">
        <v>278</v>
      </c>
      <c r="C129" s="71"/>
      <c r="D129" s="59"/>
      <c r="E129" s="71"/>
      <c r="F129" s="122"/>
    </row>
    <row r="130" spans="1:6" ht="18" customHeight="1" thickBot="1">
      <c r="A130" s="559" t="s">
        <v>43</v>
      </c>
      <c r="B130" s="542" t="s">
        <v>279</v>
      </c>
      <c r="C130" s="71"/>
      <c r="D130" s="59"/>
      <c r="E130" s="71"/>
      <c r="F130" s="123"/>
    </row>
    <row r="131" spans="1:6" ht="18" customHeight="1" thickBot="1">
      <c r="A131" s="546" t="s">
        <v>6</v>
      </c>
      <c r="B131" s="540" t="s">
        <v>280</v>
      </c>
      <c r="C131" s="47"/>
      <c r="D131" s="57"/>
      <c r="E131" s="69"/>
      <c r="F131" s="120"/>
    </row>
    <row r="132" spans="1:6" ht="18" customHeight="1">
      <c r="A132" s="547" t="s">
        <v>44</v>
      </c>
      <c r="B132" s="541" t="s">
        <v>281</v>
      </c>
      <c r="C132" s="71"/>
      <c r="D132" s="59"/>
      <c r="E132" s="71"/>
      <c r="F132" s="121"/>
    </row>
    <row r="133" spans="1:6" ht="18" customHeight="1">
      <c r="A133" s="547" t="s">
        <v>45</v>
      </c>
      <c r="B133" s="541" t="s">
        <v>282</v>
      </c>
      <c r="C133" s="71"/>
      <c r="D133" s="59"/>
      <c r="E133" s="71"/>
      <c r="F133" s="122"/>
    </row>
    <row r="134" spans="1:6" ht="18" customHeight="1">
      <c r="A134" s="547" t="s">
        <v>183</v>
      </c>
      <c r="B134" s="541" t="s">
        <v>283</v>
      </c>
      <c r="C134" s="71"/>
      <c r="D134" s="59"/>
      <c r="E134" s="71"/>
      <c r="F134" s="122"/>
    </row>
    <row r="135" spans="1:6" ht="18" customHeight="1" thickBot="1">
      <c r="A135" s="559" t="s">
        <v>185</v>
      </c>
      <c r="B135" s="542" t="s">
        <v>284</v>
      </c>
      <c r="C135" s="71"/>
      <c r="D135" s="59"/>
      <c r="E135" s="71"/>
      <c r="F135" s="123"/>
    </row>
    <row r="136" spans="1:6" ht="18" customHeight="1" thickBot="1">
      <c r="A136" s="546" t="s">
        <v>7</v>
      </c>
      <c r="B136" s="540" t="s">
        <v>285</v>
      </c>
      <c r="C136" s="51"/>
      <c r="D136" s="61"/>
      <c r="E136" s="73"/>
      <c r="F136" s="120"/>
    </row>
    <row r="137" spans="1:6" ht="18" customHeight="1">
      <c r="A137" s="547" t="s">
        <v>46</v>
      </c>
      <c r="B137" s="541" t="s">
        <v>286</v>
      </c>
      <c r="C137" s="71"/>
      <c r="D137" s="59"/>
      <c r="E137" s="71"/>
      <c r="F137" s="121"/>
    </row>
    <row r="138" spans="1:6" ht="18" customHeight="1">
      <c r="A138" s="547" t="s">
        <v>47</v>
      </c>
      <c r="B138" s="541" t="s">
        <v>287</v>
      </c>
      <c r="C138" s="71"/>
      <c r="D138" s="59"/>
      <c r="E138" s="71"/>
      <c r="F138" s="122"/>
    </row>
    <row r="139" spans="1:6" ht="18" customHeight="1">
      <c r="A139" s="547" t="s">
        <v>98</v>
      </c>
      <c r="B139" s="541" t="s">
        <v>288</v>
      </c>
      <c r="C139" s="71"/>
      <c r="D139" s="59"/>
      <c r="E139" s="71"/>
      <c r="F139" s="122"/>
    </row>
    <row r="140" spans="1:6" ht="18" customHeight="1" thickBot="1">
      <c r="A140" s="559" t="s">
        <v>193</v>
      </c>
      <c r="B140" s="542" t="s">
        <v>289</v>
      </c>
      <c r="C140" s="71"/>
      <c r="D140" s="59"/>
      <c r="E140" s="71"/>
      <c r="F140" s="123"/>
    </row>
    <row r="141" spans="1:6" ht="18" customHeight="1" thickBot="1">
      <c r="A141" s="546" t="s">
        <v>8</v>
      </c>
      <c r="B141" s="540" t="s">
        <v>290</v>
      </c>
      <c r="C141" s="107"/>
      <c r="D141" s="118"/>
      <c r="E141" s="113"/>
      <c r="F141" s="120"/>
    </row>
    <row r="142" spans="1:6" ht="18" customHeight="1">
      <c r="A142" s="547" t="s">
        <v>99</v>
      </c>
      <c r="B142" s="541" t="s">
        <v>291</v>
      </c>
      <c r="C142" s="71"/>
      <c r="D142" s="59"/>
      <c r="E142" s="71"/>
      <c r="F142" s="121"/>
    </row>
    <row r="143" spans="1:6" ht="18" customHeight="1">
      <c r="A143" s="547" t="s">
        <v>100</v>
      </c>
      <c r="B143" s="541" t="s">
        <v>292</v>
      </c>
      <c r="C143" s="71"/>
      <c r="D143" s="59"/>
      <c r="E143" s="71"/>
      <c r="F143" s="122"/>
    </row>
    <row r="144" spans="1:6" ht="18" customHeight="1">
      <c r="A144" s="547" t="s">
        <v>198</v>
      </c>
      <c r="B144" s="541" t="s">
        <v>293</v>
      </c>
      <c r="C144" s="71"/>
      <c r="D144" s="59"/>
      <c r="E144" s="71"/>
      <c r="F144" s="122"/>
    </row>
    <row r="145" spans="1:6" ht="18" customHeight="1" thickBot="1">
      <c r="A145" s="547" t="s">
        <v>200</v>
      </c>
      <c r="B145" s="541" t="s">
        <v>294</v>
      </c>
      <c r="C145" s="71"/>
      <c r="D145" s="59"/>
      <c r="E145" s="71"/>
      <c r="F145" s="123"/>
    </row>
    <row r="146" spans="1:6" ht="18" customHeight="1" thickBot="1">
      <c r="A146" s="546" t="s">
        <v>9</v>
      </c>
      <c r="B146" s="540" t="s">
        <v>295</v>
      </c>
      <c r="C146" s="108">
        <f>SUM(C127,C131,C136+C141,)</f>
        <v>0</v>
      </c>
      <c r="D146" s="108">
        <f>SUM(D127,D131,D136+D141,)</f>
        <v>0</v>
      </c>
      <c r="E146" s="114"/>
      <c r="F146" s="120"/>
    </row>
    <row r="147" spans="1:6" ht="18" customHeight="1" thickBot="1">
      <c r="A147" s="561" t="s">
        <v>10</v>
      </c>
      <c r="B147" s="543" t="s">
        <v>296</v>
      </c>
      <c r="C147" s="108">
        <f>SUM(C126,C146)</f>
        <v>0</v>
      </c>
      <c r="D147" s="108">
        <f>SUM(D126,D146)</f>
        <v>0</v>
      </c>
      <c r="E147" s="108">
        <f>SUM(E126,E146)</f>
        <v>0</v>
      </c>
      <c r="F147" s="166"/>
    </row>
    <row r="148" spans="1:2" ht="18" customHeight="1">
      <c r="A148" s="544"/>
      <c r="B148" s="544"/>
    </row>
    <row r="149" spans="1:5" ht="18" customHeight="1">
      <c r="A149" s="476"/>
      <c r="B149" s="476"/>
      <c r="C149" s="5"/>
      <c r="D149" s="5"/>
      <c r="E149" s="5"/>
    </row>
    <row r="150" spans="1:6" ht="18" customHeight="1" thickBot="1">
      <c r="A150" s="691" t="s">
        <v>74</v>
      </c>
      <c r="B150" s="691"/>
      <c r="C150" s="700" t="s">
        <v>674</v>
      </c>
      <c r="D150" s="700"/>
      <c r="E150" s="700"/>
      <c r="F150" s="700"/>
    </row>
    <row r="151" spans="1:6" ht="18" customHeight="1" thickBot="1">
      <c r="A151" s="546">
        <v>1</v>
      </c>
      <c r="B151" s="535" t="s">
        <v>297</v>
      </c>
      <c r="C151" s="47">
        <f>+C61-C126</f>
        <v>0</v>
      </c>
      <c r="D151" s="57">
        <f>+D61-D126</f>
        <v>0</v>
      </c>
      <c r="E151" s="57">
        <f>+E61-E126</f>
        <v>0</v>
      </c>
      <c r="F151" s="161"/>
    </row>
    <row r="152" spans="1:6" ht="18" customHeight="1" thickBot="1">
      <c r="A152" s="546" t="s">
        <v>2</v>
      </c>
      <c r="B152" s="535" t="s">
        <v>298</v>
      </c>
      <c r="C152" s="47">
        <f>+C84-C146</f>
        <v>0</v>
      </c>
      <c r="D152" s="57">
        <f>+D84-D146</f>
        <v>0</v>
      </c>
      <c r="E152" s="57">
        <f>+E84-E146</f>
        <v>0</v>
      </c>
      <c r="F152" s="161"/>
    </row>
  </sheetData>
  <sheetProtection/>
  <mergeCells count="16">
    <mergeCell ref="A87:F87"/>
    <mergeCell ref="B3:B4"/>
    <mergeCell ref="A3:A4"/>
    <mergeCell ref="A1:F1"/>
    <mergeCell ref="A2:B2"/>
    <mergeCell ref="C2:F2"/>
    <mergeCell ref="C3:E3"/>
    <mergeCell ref="F3:F4"/>
    <mergeCell ref="A89:B89"/>
    <mergeCell ref="C89:F89"/>
    <mergeCell ref="C90:E90"/>
    <mergeCell ref="F90:F91"/>
    <mergeCell ref="A150:B150"/>
    <mergeCell ref="C150:F150"/>
    <mergeCell ref="B90:B91"/>
    <mergeCell ref="A90:A91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2" r:id="rId3"/>
  <headerFooter alignWithMargins="0">
    <oddHeader xml:space="preserve">&amp;C&amp;"Times New Roman CE,Félkövér"&amp;12
MÓRÁGY KÖZSÉGI ÖNKORMÁNYZAT
2017. ÉVI KÖLTSÉGVETÉSÉNEK ÖNKÉNT VÁLLALT FELADATAINAK MÉRLEGE&amp;R&amp;"Times New Roman CE,Félkövér dőlt"&amp;11 1.3. számú melléklet </oddHeader>
  </headerFooter>
  <rowBreaks count="1" manualBreakCount="1">
    <brk id="86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2"/>
  <sheetViews>
    <sheetView view="pageLayout" zoomScaleNormal="120" zoomScaleSheetLayoutView="130" workbookViewId="0" topLeftCell="A88">
      <selection activeCell="B102" sqref="B102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5" width="15.375" style="45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62" t="s">
        <v>358</v>
      </c>
      <c r="B1" s="662"/>
      <c r="C1" s="662"/>
      <c r="D1" s="662"/>
      <c r="E1" s="662"/>
      <c r="F1" s="662"/>
    </row>
    <row r="2" spans="1:6" ht="15.75" customHeight="1" thickBot="1">
      <c r="A2" s="657" t="s">
        <v>131</v>
      </c>
      <c r="B2" s="657"/>
      <c r="C2" s="661" t="s">
        <v>674</v>
      </c>
      <c r="D2" s="661"/>
      <c r="E2" s="661"/>
      <c r="F2" s="661"/>
    </row>
    <row r="3" spans="1:6" ht="24" customHeight="1">
      <c r="A3" s="678" t="s">
        <v>37</v>
      </c>
      <c r="B3" s="676" t="s">
        <v>0</v>
      </c>
      <c r="C3" s="658" t="s">
        <v>691</v>
      </c>
      <c r="D3" s="659"/>
      <c r="E3" s="660"/>
      <c r="F3" s="666" t="s">
        <v>125</v>
      </c>
    </row>
    <row r="4" spans="1:6" ht="24" customHeight="1" thickBot="1">
      <c r="A4" s="679"/>
      <c r="B4" s="677"/>
      <c r="C4" s="155" t="s">
        <v>123</v>
      </c>
      <c r="D4" s="156" t="s">
        <v>124</v>
      </c>
      <c r="E4" s="157" t="s">
        <v>360</v>
      </c>
      <c r="F4" s="667"/>
    </row>
    <row r="5" spans="1:6" ht="18" customHeight="1" thickBot="1">
      <c r="A5" s="545">
        <v>1</v>
      </c>
      <c r="B5" s="420">
        <v>2</v>
      </c>
      <c r="C5" s="46">
        <v>3</v>
      </c>
      <c r="D5" s="4">
        <v>4</v>
      </c>
      <c r="E5" s="68">
        <v>5</v>
      </c>
      <c r="F5" s="44">
        <v>6</v>
      </c>
    </row>
    <row r="6" spans="1:6" s="6" customFormat="1" ht="18" customHeight="1" thickBot="1">
      <c r="A6" s="546" t="s">
        <v>1</v>
      </c>
      <c r="B6" s="517" t="s">
        <v>132</v>
      </c>
      <c r="C6" s="47">
        <f>+C7+C8+C9+C10+C11+C12</f>
        <v>0</v>
      </c>
      <c r="D6" s="57">
        <f>+D7+D8+D9+D10+D11+D12</f>
        <v>0</v>
      </c>
      <c r="E6" s="69">
        <f>+E7+E8+E9+E10+E11+E12</f>
        <v>0</v>
      </c>
      <c r="F6" s="102"/>
    </row>
    <row r="7" spans="1:6" s="1" customFormat="1" ht="18" customHeight="1">
      <c r="A7" s="547" t="s">
        <v>48</v>
      </c>
      <c r="B7" s="518" t="s">
        <v>133</v>
      </c>
      <c r="C7" s="48"/>
      <c r="D7" s="58"/>
      <c r="E7" s="70"/>
      <c r="F7" s="86"/>
    </row>
    <row r="8" spans="1:6" s="1" customFormat="1" ht="18" customHeight="1">
      <c r="A8" s="548" t="s">
        <v>49</v>
      </c>
      <c r="B8" s="519" t="s">
        <v>134</v>
      </c>
      <c r="C8" s="49"/>
      <c r="D8" s="59"/>
      <c r="E8" s="71"/>
      <c r="F8" s="86"/>
    </row>
    <row r="9" spans="1:6" s="1" customFormat="1" ht="18" customHeight="1">
      <c r="A9" s="548" t="s">
        <v>50</v>
      </c>
      <c r="B9" s="519" t="s">
        <v>135</v>
      </c>
      <c r="C9" s="49"/>
      <c r="D9" s="59"/>
      <c r="E9" s="71"/>
      <c r="F9" s="86"/>
    </row>
    <row r="10" spans="1:6" s="1" customFormat="1" ht="18" customHeight="1">
      <c r="A10" s="548" t="s">
        <v>51</v>
      </c>
      <c r="B10" s="519" t="s">
        <v>136</v>
      </c>
      <c r="C10" s="49"/>
      <c r="D10" s="59"/>
      <c r="E10" s="71"/>
      <c r="F10" s="86"/>
    </row>
    <row r="11" spans="1:6" s="1" customFormat="1" ht="18" customHeight="1">
      <c r="A11" s="548" t="s">
        <v>137</v>
      </c>
      <c r="B11" s="519" t="s">
        <v>138</v>
      </c>
      <c r="C11" s="49"/>
      <c r="D11" s="59"/>
      <c r="E11" s="71"/>
      <c r="F11" s="80"/>
    </row>
    <row r="12" spans="1:6" s="1" customFormat="1" ht="18" customHeight="1" thickBot="1">
      <c r="A12" s="549" t="s">
        <v>52</v>
      </c>
      <c r="B12" s="520" t="s">
        <v>139</v>
      </c>
      <c r="C12" s="49"/>
      <c r="D12" s="59"/>
      <c r="E12" s="71"/>
      <c r="F12" s="87"/>
    </row>
    <row r="13" spans="1:6" s="1" customFormat="1" ht="18" customHeight="1" thickBot="1">
      <c r="A13" s="546" t="s">
        <v>2</v>
      </c>
      <c r="B13" s="521" t="s">
        <v>140</v>
      </c>
      <c r="C13" s="47">
        <f>+C14+C15+C16+C17+C18</f>
        <v>0</v>
      </c>
      <c r="D13" s="57">
        <f>+D14+D15+D16+D17+D18</f>
        <v>0</v>
      </c>
      <c r="E13" s="69">
        <f>+E14+E15+E16+E17+E18</f>
        <v>0</v>
      </c>
      <c r="F13" s="89"/>
    </row>
    <row r="14" spans="1:6" s="1" customFormat="1" ht="18" customHeight="1">
      <c r="A14" s="547" t="s">
        <v>54</v>
      </c>
      <c r="B14" s="518" t="s">
        <v>141</v>
      </c>
      <c r="C14" s="48"/>
      <c r="D14" s="58"/>
      <c r="E14" s="70"/>
      <c r="F14" s="88"/>
    </row>
    <row r="15" spans="1:6" s="1" customFormat="1" ht="18" customHeight="1">
      <c r="A15" s="548" t="s">
        <v>55</v>
      </c>
      <c r="B15" s="519" t="s">
        <v>142</v>
      </c>
      <c r="C15" s="49"/>
      <c r="D15" s="59"/>
      <c r="E15" s="71"/>
      <c r="F15" s="80"/>
    </row>
    <row r="16" spans="1:6" s="1" customFormat="1" ht="18" customHeight="1">
      <c r="A16" s="548" t="s">
        <v>56</v>
      </c>
      <c r="B16" s="519" t="s">
        <v>143</v>
      </c>
      <c r="C16" s="49"/>
      <c r="D16" s="59"/>
      <c r="E16" s="71"/>
      <c r="F16" s="80"/>
    </row>
    <row r="17" spans="1:6" s="1" customFormat="1" ht="18" customHeight="1">
      <c r="A17" s="548" t="s">
        <v>57</v>
      </c>
      <c r="B17" s="519" t="s">
        <v>144</v>
      </c>
      <c r="C17" s="49"/>
      <c r="D17" s="59"/>
      <c r="E17" s="71"/>
      <c r="F17" s="81"/>
    </row>
    <row r="18" spans="1:6" s="1" customFormat="1" ht="18" customHeight="1">
      <c r="A18" s="548" t="s">
        <v>58</v>
      </c>
      <c r="B18" s="519" t="s">
        <v>145</v>
      </c>
      <c r="C18" s="49">
        <v>0</v>
      </c>
      <c r="D18" s="59">
        <v>0</v>
      </c>
      <c r="E18" s="71">
        <v>0</v>
      </c>
      <c r="F18" s="80"/>
    </row>
    <row r="19" spans="1:6" s="1" customFormat="1" ht="18" customHeight="1" thickBot="1">
      <c r="A19" s="549" t="s">
        <v>64</v>
      </c>
      <c r="B19" s="520" t="s">
        <v>146</v>
      </c>
      <c r="C19" s="50"/>
      <c r="D19" s="60"/>
      <c r="E19" s="72"/>
      <c r="F19" s="87"/>
    </row>
    <row r="20" spans="1:6" s="1" customFormat="1" ht="18" customHeight="1" thickBot="1">
      <c r="A20" s="546" t="s">
        <v>3</v>
      </c>
      <c r="B20" s="517" t="s">
        <v>147</v>
      </c>
      <c r="C20" s="47">
        <f>+C21+C22+C23+C24+C25</f>
        <v>0</v>
      </c>
      <c r="D20" s="57">
        <f>+D21+D22+D23+D24+D25</f>
        <v>0</v>
      </c>
      <c r="E20" s="69">
        <f>+E21+E22+E23+E24+E25</f>
        <v>0</v>
      </c>
      <c r="F20" s="103"/>
    </row>
    <row r="21" spans="1:6" s="1" customFormat="1" ht="18" customHeight="1">
      <c r="A21" s="547" t="s">
        <v>38</v>
      </c>
      <c r="B21" s="518" t="s">
        <v>148</v>
      </c>
      <c r="C21" s="48"/>
      <c r="D21" s="58"/>
      <c r="E21" s="70"/>
      <c r="F21" s="88"/>
    </row>
    <row r="22" spans="1:6" s="1" customFormat="1" ht="18" customHeight="1">
      <c r="A22" s="548" t="s">
        <v>149</v>
      </c>
      <c r="B22" s="519" t="s">
        <v>150</v>
      </c>
      <c r="C22" s="49"/>
      <c r="D22" s="59"/>
      <c r="E22" s="71"/>
      <c r="F22" s="80"/>
    </row>
    <row r="23" spans="1:6" s="1" customFormat="1" ht="18" customHeight="1">
      <c r="A23" s="548" t="s">
        <v>151</v>
      </c>
      <c r="B23" s="519" t="s">
        <v>152</v>
      </c>
      <c r="C23" s="49"/>
      <c r="D23" s="59"/>
      <c r="E23" s="71"/>
      <c r="F23" s="79"/>
    </row>
    <row r="24" spans="1:6" s="1" customFormat="1" ht="18" customHeight="1">
      <c r="A24" s="548" t="s">
        <v>153</v>
      </c>
      <c r="B24" s="519" t="s">
        <v>154</v>
      </c>
      <c r="C24" s="49"/>
      <c r="D24" s="59"/>
      <c r="E24" s="71"/>
      <c r="F24" s="81"/>
    </row>
    <row r="25" spans="1:6" s="1" customFormat="1" ht="18" customHeight="1">
      <c r="A25" s="548" t="s">
        <v>89</v>
      </c>
      <c r="B25" s="519" t="s">
        <v>155</v>
      </c>
      <c r="C25" s="49">
        <v>0</v>
      </c>
      <c r="D25" s="59">
        <v>0</v>
      </c>
      <c r="E25" s="71">
        <v>0</v>
      </c>
      <c r="F25" s="80"/>
    </row>
    <row r="26" spans="1:6" s="1" customFormat="1" ht="18" customHeight="1" thickBot="1">
      <c r="A26" s="549" t="s">
        <v>90</v>
      </c>
      <c r="B26" s="520" t="s">
        <v>156</v>
      </c>
      <c r="C26" s="50"/>
      <c r="D26" s="60"/>
      <c r="E26" s="72"/>
      <c r="F26" s="87"/>
    </row>
    <row r="27" spans="1:6" s="1" customFormat="1" ht="18" customHeight="1" thickBot="1">
      <c r="A27" s="546" t="s">
        <v>91</v>
      </c>
      <c r="B27" s="517" t="s">
        <v>157</v>
      </c>
      <c r="C27" s="51">
        <f>+C28+C31+C32+C33</f>
        <v>0</v>
      </c>
      <c r="D27" s="61">
        <f>+D28+D31+D32+D33</f>
        <v>0</v>
      </c>
      <c r="E27" s="73">
        <f>+E28+E31+E32+E33</f>
        <v>0</v>
      </c>
      <c r="F27" s="103"/>
    </row>
    <row r="28" spans="1:6" s="1" customFormat="1" ht="18" customHeight="1">
      <c r="A28" s="547" t="s">
        <v>39</v>
      </c>
      <c r="B28" s="518" t="s">
        <v>158</v>
      </c>
      <c r="C28" s="52"/>
      <c r="D28" s="62"/>
      <c r="E28" s="74"/>
      <c r="F28" s="88"/>
    </row>
    <row r="29" spans="1:6" s="1" customFormat="1" ht="18" customHeight="1">
      <c r="A29" s="548" t="s">
        <v>159</v>
      </c>
      <c r="B29" s="519" t="s">
        <v>160</v>
      </c>
      <c r="C29" s="49"/>
      <c r="D29" s="59"/>
      <c r="E29" s="71"/>
      <c r="F29" s="80"/>
    </row>
    <row r="30" spans="1:6" s="1" customFormat="1" ht="18" customHeight="1">
      <c r="A30" s="548" t="s">
        <v>161</v>
      </c>
      <c r="B30" s="519" t="s">
        <v>162</v>
      </c>
      <c r="C30" s="49"/>
      <c r="D30" s="59"/>
      <c r="E30" s="71"/>
      <c r="F30" s="80"/>
    </row>
    <row r="31" spans="1:6" s="1" customFormat="1" ht="18" customHeight="1">
      <c r="A31" s="548" t="s">
        <v>40</v>
      </c>
      <c r="B31" s="519" t="s">
        <v>119</v>
      </c>
      <c r="C31" s="49"/>
      <c r="D31" s="59"/>
      <c r="E31" s="71"/>
      <c r="F31" s="80"/>
    </row>
    <row r="32" spans="1:6" s="1" customFormat="1" ht="18" customHeight="1">
      <c r="A32" s="548" t="s">
        <v>163</v>
      </c>
      <c r="B32" s="519" t="s">
        <v>164</v>
      </c>
      <c r="C32" s="49"/>
      <c r="D32" s="59"/>
      <c r="E32" s="71"/>
      <c r="F32" s="80"/>
    </row>
    <row r="33" spans="1:6" s="1" customFormat="1" ht="18" customHeight="1" thickBot="1">
      <c r="A33" s="549" t="s">
        <v>165</v>
      </c>
      <c r="B33" s="520" t="s">
        <v>166</v>
      </c>
      <c r="C33" s="50"/>
      <c r="D33" s="60"/>
      <c r="E33" s="72"/>
      <c r="F33" s="80"/>
    </row>
    <row r="34" spans="1:6" s="1" customFormat="1" ht="18" customHeight="1" thickBot="1">
      <c r="A34" s="546" t="s">
        <v>5</v>
      </c>
      <c r="B34" s="517" t="s">
        <v>167</v>
      </c>
      <c r="C34" s="47">
        <f>SUM(C35:C44)</f>
        <v>0</v>
      </c>
      <c r="D34" s="57">
        <f>SUM(D35:D44)</f>
        <v>0</v>
      </c>
      <c r="E34" s="69">
        <f>SUM(E35:E44)</f>
        <v>0</v>
      </c>
      <c r="F34" s="7"/>
    </row>
    <row r="35" spans="1:6" s="1" customFormat="1" ht="18" customHeight="1">
      <c r="A35" s="547" t="s">
        <v>41</v>
      </c>
      <c r="B35" s="518" t="s">
        <v>168</v>
      </c>
      <c r="C35" s="48"/>
      <c r="D35" s="58"/>
      <c r="E35" s="70"/>
      <c r="F35" s="91"/>
    </row>
    <row r="36" spans="1:6" s="1" customFormat="1" ht="18" customHeight="1">
      <c r="A36" s="548" t="s">
        <v>42</v>
      </c>
      <c r="B36" s="519" t="s">
        <v>169</v>
      </c>
      <c r="C36" s="49"/>
      <c r="D36" s="59"/>
      <c r="E36" s="71"/>
      <c r="F36" s="82"/>
    </row>
    <row r="37" spans="1:6" s="1" customFormat="1" ht="18" customHeight="1">
      <c r="A37" s="548" t="s">
        <v>43</v>
      </c>
      <c r="B37" s="519" t="s">
        <v>170</v>
      </c>
      <c r="C37" s="49"/>
      <c r="D37" s="59"/>
      <c r="E37" s="71"/>
      <c r="F37" s="82"/>
    </row>
    <row r="38" spans="1:6" s="1" customFormat="1" ht="18" customHeight="1">
      <c r="A38" s="548" t="s">
        <v>93</v>
      </c>
      <c r="B38" s="519" t="s">
        <v>171</v>
      </c>
      <c r="C38" s="49"/>
      <c r="D38" s="59"/>
      <c r="E38" s="71"/>
      <c r="F38" s="82"/>
    </row>
    <row r="39" spans="1:6" s="1" customFormat="1" ht="18" customHeight="1">
      <c r="A39" s="548" t="s">
        <v>94</v>
      </c>
      <c r="B39" s="519" t="s">
        <v>172</v>
      </c>
      <c r="C39" s="49"/>
      <c r="D39" s="59"/>
      <c r="E39" s="71"/>
      <c r="F39" s="82"/>
    </row>
    <row r="40" spans="1:6" s="1" customFormat="1" ht="18" customHeight="1">
      <c r="A40" s="548" t="s">
        <v>95</v>
      </c>
      <c r="B40" s="519" t="s">
        <v>173</v>
      </c>
      <c r="C40" s="49"/>
      <c r="D40" s="59"/>
      <c r="E40" s="71"/>
      <c r="F40" s="82"/>
    </row>
    <row r="41" spans="1:6" s="1" customFormat="1" ht="18" customHeight="1">
      <c r="A41" s="548" t="s">
        <v>96</v>
      </c>
      <c r="B41" s="519" t="s">
        <v>174</v>
      </c>
      <c r="C41" s="49"/>
      <c r="D41" s="59"/>
      <c r="E41" s="71"/>
      <c r="F41" s="83"/>
    </row>
    <row r="42" spans="1:6" s="1" customFormat="1" ht="18" customHeight="1">
      <c r="A42" s="548" t="s">
        <v>175</v>
      </c>
      <c r="B42" s="519" t="s">
        <v>176</v>
      </c>
      <c r="C42" s="49"/>
      <c r="D42" s="59"/>
      <c r="E42" s="71"/>
      <c r="F42" s="82"/>
    </row>
    <row r="43" spans="1:6" s="1" customFormat="1" ht="18" customHeight="1">
      <c r="A43" s="548" t="s">
        <v>126</v>
      </c>
      <c r="B43" s="519" t="s">
        <v>177</v>
      </c>
      <c r="C43" s="53"/>
      <c r="D43" s="63"/>
      <c r="E43" s="75"/>
      <c r="F43" s="82"/>
    </row>
    <row r="44" spans="1:6" s="1" customFormat="1" ht="18" customHeight="1" thickBot="1">
      <c r="A44" s="549" t="s">
        <v>178</v>
      </c>
      <c r="B44" s="520" t="s">
        <v>179</v>
      </c>
      <c r="C44" s="54"/>
      <c r="D44" s="64"/>
      <c r="E44" s="76"/>
      <c r="F44" s="90"/>
    </row>
    <row r="45" spans="1:6" s="1" customFormat="1" ht="18" customHeight="1" thickBot="1">
      <c r="A45" s="546" t="s">
        <v>6</v>
      </c>
      <c r="B45" s="517" t="s">
        <v>180</v>
      </c>
      <c r="C45" s="47">
        <f>SUM(C46:C50)</f>
        <v>0</v>
      </c>
      <c r="D45" s="57">
        <f>SUM(D46:D50)</f>
        <v>0</v>
      </c>
      <c r="E45" s="69">
        <f>SUM(E46:E50)</f>
        <v>0</v>
      </c>
      <c r="F45" s="103"/>
    </row>
    <row r="46" spans="1:6" s="1" customFormat="1" ht="18" customHeight="1">
      <c r="A46" s="547" t="s">
        <v>44</v>
      </c>
      <c r="B46" s="518" t="s">
        <v>181</v>
      </c>
      <c r="C46" s="55"/>
      <c r="D46" s="65"/>
      <c r="E46" s="77"/>
      <c r="F46" s="92"/>
    </row>
    <row r="47" spans="1:6" s="1" customFormat="1" ht="18" customHeight="1">
      <c r="A47" s="548" t="s">
        <v>45</v>
      </c>
      <c r="B47" s="519" t="s">
        <v>182</v>
      </c>
      <c r="C47" s="53"/>
      <c r="D47" s="63"/>
      <c r="E47" s="75"/>
      <c r="F47" s="81"/>
    </row>
    <row r="48" spans="1:6" s="1" customFormat="1" ht="18" customHeight="1">
      <c r="A48" s="548" t="s">
        <v>183</v>
      </c>
      <c r="B48" s="519" t="s">
        <v>184</v>
      </c>
      <c r="C48" s="53"/>
      <c r="D48" s="63"/>
      <c r="E48" s="75"/>
      <c r="F48" s="82"/>
    </row>
    <row r="49" spans="1:6" s="1" customFormat="1" ht="18" customHeight="1">
      <c r="A49" s="548" t="s">
        <v>185</v>
      </c>
      <c r="B49" s="519" t="s">
        <v>186</v>
      </c>
      <c r="C49" s="53"/>
      <c r="D49" s="63"/>
      <c r="E49" s="75"/>
      <c r="F49" s="80"/>
    </row>
    <row r="50" spans="1:6" s="1" customFormat="1" ht="18" customHeight="1" thickBot="1">
      <c r="A50" s="549" t="s">
        <v>187</v>
      </c>
      <c r="B50" s="520" t="s">
        <v>188</v>
      </c>
      <c r="C50" s="54"/>
      <c r="D50" s="64"/>
      <c r="E50" s="76"/>
      <c r="F50" s="87"/>
    </row>
    <row r="51" spans="1:6" s="1" customFormat="1" ht="18" customHeight="1" thickBot="1">
      <c r="A51" s="546" t="s">
        <v>97</v>
      </c>
      <c r="B51" s="517" t="s">
        <v>189</v>
      </c>
      <c r="C51" s="47">
        <f>SUM(C52:C54)</f>
        <v>0</v>
      </c>
      <c r="D51" s="57">
        <f>SUM(D52:D54)</f>
        <v>0</v>
      </c>
      <c r="E51" s="69">
        <f>SUM(E52:E54)</f>
        <v>0</v>
      </c>
      <c r="F51" s="7"/>
    </row>
    <row r="52" spans="1:6" s="1" customFormat="1" ht="18" customHeight="1">
      <c r="A52" s="547" t="s">
        <v>46</v>
      </c>
      <c r="B52" s="518" t="s">
        <v>190</v>
      </c>
      <c r="C52" s="48"/>
      <c r="D52" s="58"/>
      <c r="E52" s="70"/>
      <c r="F52" s="92"/>
    </row>
    <row r="53" spans="1:6" s="1" customFormat="1" ht="18" customHeight="1">
      <c r="A53" s="548" t="s">
        <v>47</v>
      </c>
      <c r="B53" s="519" t="s">
        <v>191</v>
      </c>
      <c r="C53" s="49"/>
      <c r="D53" s="59"/>
      <c r="E53" s="71"/>
      <c r="F53" s="82"/>
    </row>
    <row r="54" spans="1:8" s="1" customFormat="1" ht="18" customHeight="1">
      <c r="A54" s="548" t="s">
        <v>98</v>
      </c>
      <c r="B54" s="519" t="s">
        <v>192</v>
      </c>
      <c r="C54" s="49"/>
      <c r="D54" s="59"/>
      <c r="E54" s="71"/>
      <c r="F54" s="79"/>
      <c r="H54" s="8"/>
    </row>
    <row r="55" spans="1:6" s="1" customFormat="1" ht="18" customHeight="1" thickBot="1">
      <c r="A55" s="549" t="s">
        <v>193</v>
      </c>
      <c r="B55" s="520" t="s">
        <v>194</v>
      </c>
      <c r="C55" s="50"/>
      <c r="D55" s="60"/>
      <c r="E55" s="72"/>
      <c r="F55" s="94"/>
    </row>
    <row r="56" spans="1:6" s="1" customFormat="1" ht="18" customHeight="1" thickBot="1">
      <c r="A56" s="546" t="s">
        <v>8</v>
      </c>
      <c r="B56" s="521" t="s">
        <v>195</v>
      </c>
      <c r="C56" s="47">
        <f>SUM(C57:C59)</f>
        <v>0</v>
      </c>
      <c r="D56" s="57">
        <f>SUM(D57:D59)</f>
        <v>0</v>
      </c>
      <c r="E56" s="69">
        <f>SUM(E57:E59)</f>
        <v>0</v>
      </c>
      <c r="F56" s="95"/>
    </row>
    <row r="57" spans="1:6" s="1" customFormat="1" ht="18" customHeight="1">
      <c r="A57" s="547" t="s">
        <v>99</v>
      </c>
      <c r="B57" s="518" t="s">
        <v>196</v>
      </c>
      <c r="C57" s="53"/>
      <c r="D57" s="63"/>
      <c r="E57" s="75"/>
      <c r="F57" s="92"/>
    </row>
    <row r="58" spans="1:6" s="1" customFormat="1" ht="18" customHeight="1">
      <c r="A58" s="548" t="s">
        <v>100</v>
      </c>
      <c r="B58" s="519" t="s">
        <v>197</v>
      </c>
      <c r="C58" s="53"/>
      <c r="D58" s="63"/>
      <c r="E58" s="75"/>
      <c r="F58" s="82"/>
    </row>
    <row r="59" spans="1:6" s="1" customFormat="1" ht="18" customHeight="1">
      <c r="A59" s="548" t="s">
        <v>198</v>
      </c>
      <c r="B59" s="519" t="s">
        <v>199</v>
      </c>
      <c r="C59" s="53"/>
      <c r="D59" s="63"/>
      <c r="E59" s="75"/>
      <c r="F59" s="84"/>
    </row>
    <row r="60" spans="1:6" s="1" customFormat="1" ht="18" customHeight="1" thickBot="1">
      <c r="A60" s="549" t="s">
        <v>200</v>
      </c>
      <c r="B60" s="520" t="s">
        <v>201</v>
      </c>
      <c r="C60" s="53"/>
      <c r="D60" s="63"/>
      <c r="E60" s="75"/>
      <c r="F60" s="96"/>
    </row>
    <row r="61" spans="1:6" s="1" customFormat="1" ht="18" customHeight="1" thickBot="1">
      <c r="A61" s="546" t="s">
        <v>9</v>
      </c>
      <c r="B61" s="517" t="s">
        <v>202</v>
      </c>
      <c r="C61" s="51">
        <f>+C6+C13+C20+C27+C34+C45+C51+C56</f>
        <v>0</v>
      </c>
      <c r="D61" s="61">
        <f>+D6+D13+D20+D27+D34+D45+D51+D56</f>
        <v>0</v>
      </c>
      <c r="E61" s="73">
        <f>+E6+E13+E20+E27+E34+E45+E51+E56</f>
        <v>0</v>
      </c>
      <c r="F61" s="103"/>
    </row>
    <row r="62" spans="1:6" s="1" customFormat="1" ht="18" customHeight="1" thickBot="1">
      <c r="A62" s="550" t="s">
        <v>203</v>
      </c>
      <c r="B62" s="521" t="s">
        <v>204</v>
      </c>
      <c r="C62" s="47">
        <f>SUM(C63:C65)</f>
        <v>0</v>
      </c>
      <c r="D62" s="57">
        <f>SUM(D63:D65)</f>
        <v>0</v>
      </c>
      <c r="E62" s="69">
        <f>SUM(E63:E65)</f>
        <v>0</v>
      </c>
      <c r="F62" s="93"/>
    </row>
    <row r="63" spans="1:6" s="1" customFormat="1" ht="18" customHeight="1">
      <c r="A63" s="547" t="s">
        <v>205</v>
      </c>
      <c r="B63" s="518" t="s">
        <v>206</v>
      </c>
      <c r="C63" s="53"/>
      <c r="D63" s="63"/>
      <c r="E63" s="75"/>
      <c r="F63" s="92"/>
    </row>
    <row r="64" spans="1:6" s="1" customFormat="1" ht="18" customHeight="1">
      <c r="A64" s="548" t="s">
        <v>207</v>
      </c>
      <c r="B64" s="519" t="s">
        <v>208</v>
      </c>
      <c r="C64" s="53"/>
      <c r="D64" s="63"/>
      <c r="E64" s="75"/>
      <c r="F64" s="82"/>
    </row>
    <row r="65" spans="1:6" s="1" customFormat="1" ht="18" customHeight="1" thickBot="1">
      <c r="A65" s="549" t="s">
        <v>209</v>
      </c>
      <c r="B65" s="522" t="s">
        <v>210</v>
      </c>
      <c r="C65" s="53"/>
      <c r="D65" s="63"/>
      <c r="E65" s="75"/>
      <c r="F65" s="90"/>
    </row>
    <row r="66" spans="1:6" s="1" customFormat="1" ht="18" customHeight="1" thickBot="1">
      <c r="A66" s="550" t="s">
        <v>211</v>
      </c>
      <c r="B66" s="521" t="s">
        <v>212</v>
      </c>
      <c r="C66" s="47">
        <f>SUM(C67:C70)</f>
        <v>0</v>
      </c>
      <c r="D66" s="57">
        <f>SUM(D67:D70)</f>
        <v>0</v>
      </c>
      <c r="E66" s="69">
        <f>SUM(E67:E70)</f>
        <v>0</v>
      </c>
      <c r="F66" s="93"/>
    </row>
    <row r="67" spans="1:6" s="1" customFormat="1" ht="18" customHeight="1">
      <c r="A67" s="547" t="s">
        <v>213</v>
      </c>
      <c r="B67" s="518" t="s">
        <v>214</v>
      </c>
      <c r="C67" s="53"/>
      <c r="D67" s="63"/>
      <c r="E67" s="75"/>
      <c r="F67" s="97"/>
    </row>
    <row r="68" spans="1:6" s="1" customFormat="1" ht="18" customHeight="1">
      <c r="A68" s="548" t="s">
        <v>68</v>
      </c>
      <c r="B68" s="519" t="s">
        <v>215</v>
      </c>
      <c r="C68" s="53"/>
      <c r="D68" s="63"/>
      <c r="E68" s="75"/>
      <c r="F68" s="82"/>
    </row>
    <row r="69" spans="1:6" s="1" customFormat="1" ht="18" customHeight="1">
      <c r="A69" s="548" t="s">
        <v>216</v>
      </c>
      <c r="B69" s="519" t="s">
        <v>217</v>
      </c>
      <c r="C69" s="53"/>
      <c r="D69" s="63"/>
      <c r="E69" s="75"/>
      <c r="F69" s="82"/>
    </row>
    <row r="70" spans="1:6" s="1" customFormat="1" ht="18" customHeight="1" thickBot="1">
      <c r="A70" s="549" t="s">
        <v>218</v>
      </c>
      <c r="B70" s="520" t="s">
        <v>219</v>
      </c>
      <c r="C70" s="53"/>
      <c r="D70" s="63"/>
      <c r="E70" s="75"/>
      <c r="F70" s="90"/>
    </row>
    <row r="71" spans="1:6" s="1" customFormat="1" ht="18" customHeight="1" thickBot="1">
      <c r="A71" s="550" t="s">
        <v>220</v>
      </c>
      <c r="B71" s="521" t="s">
        <v>221</v>
      </c>
      <c r="C71" s="47">
        <f>SUM(C72:C73)</f>
        <v>0</v>
      </c>
      <c r="D71" s="57">
        <f>SUM(D72:D73)</f>
        <v>0</v>
      </c>
      <c r="E71" s="69">
        <f>SUM(E72:E73)</f>
        <v>0</v>
      </c>
      <c r="F71" s="93"/>
    </row>
    <row r="72" spans="1:6" s="1" customFormat="1" ht="18" customHeight="1">
      <c r="A72" s="547" t="s">
        <v>101</v>
      </c>
      <c r="B72" s="518" t="s">
        <v>222</v>
      </c>
      <c r="C72" s="53">
        <v>0</v>
      </c>
      <c r="D72" s="63">
        <v>0</v>
      </c>
      <c r="E72" s="75"/>
      <c r="F72" s="88"/>
    </row>
    <row r="73" spans="1:6" s="1" customFormat="1" ht="18" customHeight="1" thickBot="1">
      <c r="A73" s="549" t="s">
        <v>102</v>
      </c>
      <c r="B73" s="520" t="s">
        <v>223</v>
      </c>
      <c r="C73" s="53"/>
      <c r="D73" s="63"/>
      <c r="E73" s="75"/>
      <c r="F73" s="87"/>
    </row>
    <row r="74" spans="1:6" s="1" customFormat="1" ht="18" customHeight="1" thickBot="1">
      <c r="A74" s="550" t="s">
        <v>224</v>
      </c>
      <c r="B74" s="521" t="s">
        <v>225</v>
      </c>
      <c r="C74" s="47">
        <f>SUM(C75:C77)</f>
        <v>0</v>
      </c>
      <c r="D74" s="57">
        <f>SUM(D75:D77)</f>
        <v>0</v>
      </c>
      <c r="E74" s="69">
        <f>SUM(E75:E77)</f>
        <v>0</v>
      </c>
      <c r="F74" s="89"/>
    </row>
    <row r="75" spans="1:7" s="1" customFormat="1" ht="18" customHeight="1">
      <c r="A75" s="547" t="s">
        <v>226</v>
      </c>
      <c r="B75" s="518" t="s">
        <v>227</v>
      </c>
      <c r="C75" s="53"/>
      <c r="D75" s="63"/>
      <c r="E75" s="75"/>
      <c r="F75" s="98"/>
      <c r="G75" s="67"/>
    </row>
    <row r="76" spans="1:6" ht="18" customHeight="1">
      <c r="A76" s="548" t="s">
        <v>228</v>
      </c>
      <c r="B76" s="519" t="s">
        <v>229</v>
      </c>
      <c r="C76" s="53"/>
      <c r="D76" s="63"/>
      <c r="E76" s="75"/>
      <c r="F76" s="85"/>
    </row>
    <row r="77" spans="1:6" ht="18" customHeight="1" thickBot="1">
      <c r="A77" s="549" t="s">
        <v>230</v>
      </c>
      <c r="B77" s="520" t="s">
        <v>231</v>
      </c>
      <c r="C77" s="53"/>
      <c r="D77" s="63"/>
      <c r="E77" s="75"/>
      <c r="F77" s="99"/>
    </row>
    <row r="78" spans="1:6" ht="18" customHeight="1" thickBot="1">
      <c r="A78" s="550" t="s">
        <v>232</v>
      </c>
      <c r="B78" s="521" t="s">
        <v>233</v>
      </c>
      <c r="C78" s="47">
        <f>SUM(C79:C82)</f>
        <v>0</v>
      </c>
      <c r="D78" s="57">
        <f>SUM(D79:D82)</f>
        <v>0</v>
      </c>
      <c r="E78" s="69">
        <f>SUM(E79:E82)</f>
        <v>0</v>
      </c>
      <c r="F78" s="101"/>
    </row>
    <row r="79" spans="1:6" ht="18" customHeight="1">
      <c r="A79" s="551" t="s">
        <v>234</v>
      </c>
      <c r="B79" s="518" t="s">
        <v>235</v>
      </c>
      <c r="C79" s="53"/>
      <c r="D79" s="63"/>
      <c r="E79" s="75"/>
      <c r="F79" s="100"/>
    </row>
    <row r="80" spans="1:6" ht="18" customHeight="1">
      <c r="A80" s="552" t="s">
        <v>236</v>
      </c>
      <c r="B80" s="519" t="s">
        <v>237</v>
      </c>
      <c r="C80" s="53"/>
      <c r="D80" s="63"/>
      <c r="E80" s="75"/>
      <c r="F80" s="85"/>
    </row>
    <row r="81" spans="1:6" ht="18" customHeight="1">
      <c r="A81" s="552" t="s">
        <v>238</v>
      </c>
      <c r="B81" s="519" t="s">
        <v>239</v>
      </c>
      <c r="C81" s="53"/>
      <c r="D81" s="63"/>
      <c r="E81" s="75"/>
      <c r="F81" s="85"/>
    </row>
    <row r="82" spans="1:6" ht="18" customHeight="1" thickBot="1">
      <c r="A82" s="553" t="s">
        <v>240</v>
      </c>
      <c r="B82" s="520" t="s">
        <v>241</v>
      </c>
      <c r="C82" s="53"/>
      <c r="D82" s="63"/>
      <c r="E82" s="75"/>
      <c r="F82" s="99"/>
    </row>
    <row r="83" spans="1:6" ht="18" customHeight="1" thickBot="1">
      <c r="A83" s="550" t="s">
        <v>242</v>
      </c>
      <c r="B83" s="521" t="s">
        <v>243</v>
      </c>
      <c r="C83" s="56"/>
      <c r="D83" s="66"/>
      <c r="E83" s="78"/>
      <c r="F83" s="101"/>
    </row>
    <row r="84" spans="1:6" ht="18" customHeight="1" thickBot="1">
      <c r="A84" s="550" t="s">
        <v>244</v>
      </c>
      <c r="B84" s="523" t="s">
        <v>245</v>
      </c>
      <c r="C84" s="51">
        <f>+C62+C66+C71+C74+C78+C83</f>
        <v>0</v>
      </c>
      <c r="D84" s="61">
        <f>+D62+D66+D71+D74+D78+D83</f>
        <v>0</v>
      </c>
      <c r="E84" s="73">
        <f>+E62+E66+E71+E74+E78+E83</f>
        <v>0</v>
      </c>
      <c r="F84" s="101"/>
    </row>
    <row r="85" spans="1:6" ht="18" customHeight="1" thickBot="1">
      <c r="A85" s="554" t="s">
        <v>246</v>
      </c>
      <c r="B85" s="524" t="s">
        <v>247</v>
      </c>
      <c r="C85" s="51">
        <f>+C61+C84</f>
        <v>0</v>
      </c>
      <c r="D85" s="61">
        <f>+D61+D84</f>
        <v>0</v>
      </c>
      <c r="E85" s="73">
        <f>+E61+E84</f>
        <v>0</v>
      </c>
      <c r="F85" s="103"/>
    </row>
    <row r="86" spans="1:5" ht="15.75">
      <c r="A86" s="40"/>
      <c r="B86" s="41"/>
      <c r="C86" s="43"/>
      <c r="D86" s="43"/>
      <c r="E86" s="43"/>
    </row>
    <row r="87" spans="1:6" ht="15.75" customHeight="1">
      <c r="A87" s="662" t="s">
        <v>357</v>
      </c>
      <c r="B87" s="662"/>
      <c r="C87" s="662"/>
      <c r="D87" s="662"/>
      <c r="E87" s="662"/>
      <c r="F87" s="662"/>
    </row>
    <row r="88" spans="1:5" ht="15.75">
      <c r="A88" s="5"/>
      <c r="B88" s="5"/>
      <c r="C88" s="5"/>
      <c r="D88" s="5"/>
      <c r="E88" s="5"/>
    </row>
    <row r="89" spans="1:6" ht="16.5" thickBot="1">
      <c r="A89" s="663" t="s">
        <v>73</v>
      </c>
      <c r="B89" s="663"/>
      <c r="C89" s="699" t="s">
        <v>674</v>
      </c>
      <c r="D89" s="699"/>
      <c r="E89" s="699"/>
      <c r="F89" s="699"/>
    </row>
    <row r="90" spans="1:6" ht="24.75" customHeight="1">
      <c r="A90" s="678" t="s">
        <v>37</v>
      </c>
      <c r="B90" s="676" t="s">
        <v>28</v>
      </c>
      <c r="C90" s="658" t="s">
        <v>691</v>
      </c>
      <c r="D90" s="659"/>
      <c r="E90" s="659"/>
      <c r="F90" s="666" t="s">
        <v>125</v>
      </c>
    </row>
    <row r="91" spans="1:6" ht="27" customHeight="1" thickBot="1">
      <c r="A91" s="679"/>
      <c r="B91" s="677"/>
      <c r="C91" s="155" t="s">
        <v>123</v>
      </c>
      <c r="D91" s="156" t="s">
        <v>124</v>
      </c>
      <c r="E91" s="157" t="s">
        <v>362</v>
      </c>
      <c r="F91" s="667"/>
    </row>
    <row r="92" spans="1:6" ht="16.5" thickBot="1">
      <c r="A92" s="3">
        <v>1</v>
      </c>
      <c r="B92" s="4">
        <v>2</v>
      </c>
      <c r="C92" s="31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57" t="s">
        <v>1</v>
      </c>
      <c r="B93" s="526" t="s">
        <v>656</v>
      </c>
      <c r="C93" s="104">
        <f>SUM(C94:C98)</f>
        <v>0</v>
      </c>
      <c r="D93" s="115">
        <f>SUM(D94:D98)</f>
        <v>0</v>
      </c>
      <c r="E93" s="110">
        <f>SUM(E94:E98)</f>
        <v>0</v>
      </c>
      <c r="F93" s="124"/>
    </row>
    <row r="94" spans="1:6" ht="18" customHeight="1">
      <c r="A94" s="558" t="s">
        <v>48</v>
      </c>
      <c r="B94" s="527" t="s">
        <v>29</v>
      </c>
      <c r="C94" s="105"/>
      <c r="D94" s="116"/>
      <c r="E94" s="111"/>
      <c r="F94" s="121"/>
    </row>
    <row r="95" spans="1:6" ht="18" customHeight="1">
      <c r="A95" s="548" t="s">
        <v>49</v>
      </c>
      <c r="B95" s="528" t="s">
        <v>103</v>
      </c>
      <c r="C95" s="49"/>
      <c r="D95" s="59"/>
      <c r="E95" s="71"/>
      <c r="F95" s="122"/>
    </row>
    <row r="96" spans="1:6" ht="18" customHeight="1">
      <c r="A96" s="548" t="s">
        <v>50</v>
      </c>
      <c r="B96" s="528" t="s">
        <v>67</v>
      </c>
      <c r="C96" s="50"/>
      <c r="D96" s="60"/>
      <c r="E96" s="72"/>
      <c r="F96" s="122"/>
    </row>
    <row r="97" spans="1:6" ht="18" customHeight="1">
      <c r="A97" s="548" t="s">
        <v>51</v>
      </c>
      <c r="B97" s="529" t="s">
        <v>104</v>
      </c>
      <c r="C97" s="50"/>
      <c r="D97" s="60"/>
      <c r="E97" s="72"/>
      <c r="F97" s="122"/>
    </row>
    <row r="98" spans="1:6" ht="18" customHeight="1">
      <c r="A98" s="548" t="s">
        <v>59</v>
      </c>
      <c r="B98" s="530" t="s">
        <v>105</v>
      </c>
      <c r="C98" s="50"/>
      <c r="D98" s="60"/>
      <c r="E98" s="72"/>
      <c r="F98" s="122"/>
    </row>
    <row r="99" spans="1:6" ht="18" customHeight="1">
      <c r="A99" s="548" t="s">
        <v>52</v>
      </c>
      <c r="B99" s="528" t="s">
        <v>248</v>
      </c>
      <c r="C99" s="50"/>
      <c r="D99" s="60"/>
      <c r="E99" s="72"/>
      <c r="F99" s="122"/>
    </row>
    <row r="100" spans="1:6" ht="18" customHeight="1">
      <c r="A100" s="548" t="s">
        <v>53</v>
      </c>
      <c r="B100" s="531" t="s">
        <v>249</v>
      </c>
      <c r="C100" s="50"/>
      <c r="D100" s="60"/>
      <c r="E100" s="72"/>
      <c r="F100" s="122"/>
    </row>
    <row r="101" spans="1:6" ht="18" customHeight="1">
      <c r="A101" s="548" t="s">
        <v>60</v>
      </c>
      <c r="B101" s="532" t="s">
        <v>250</v>
      </c>
      <c r="C101" s="50"/>
      <c r="D101" s="60"/>
      <c r="E101" s="72"/>
      <c r="F101" s="122"/>
    </row>
    <row r="102" spans="1:6" ht="18" customHeight="1">
      <c r="A102" s="548" t="s">
        <v>61</v>
      </c>
      <c r="B102" s="532" t="s">
        <v>251</v>
      </c>
      <c r="C102" s="50"/>
      <c r="D102" s="60"/>
      <c r="E102" s="72"/>
      <c r="F102" s="122"/>
    </row>
    <row r="103" spans="1:6" ht="18" customHeight="1">
      <c r="A103" s="548" t="s">
        <v>62</v>
      </c>
      <c r="B103" s="531" t="s">
        <v>252</v>
      </c>
      <c r="C103" s="50"/>
      <c r="D103" s="60"/>
      <c r="E103" s="72"/>
      <c r="F103" s="122"/>
    </row>
    <row r="104" spans="1:6" ht="18" customHeight="1">
      <c r="A104" s="548" t="s">
        <v>63</v>
      </c>
      <c r="B104" s="531" t="s">
        <v>253</v>
      </c>
      <c r="C104" s="50"/>
      <c r="D104" s="60"/>
      <c r="E104" s="72"/>
      <c r="F104" s="122"/>
    </row>
    <row r="105" spans="1:6" ht="18" customHeight="1">
      <c r="A105" s="548" t="s">
        <v>65</v>
      </c>
      <c r="B105" s="532" t="s">
        <v>254</v>
      </c>
      <c r="C105" s="50"/>
      <c r="D105" s="60"/>
      <c r="E105" s="72"/>
      <c r="F105" s="122"/>
    </row>
    <row r="106" spans="1:6" ht="18" customHeight="1">
      <c r="A106" s="559" t="s">
        <v>106</v>
      </c>
      <c r="B106" s="533" t="s">
        <v>255</v>
      </c>
      <c r="C106" s="50"/>
      <c r="D106" s="60"/>
      <c r="E106" s="72"/>
      <c r="F106" s="122"/>
    </row>
    <row r="107" spans="1:6" ht="18" customHeight="1">
      <c r="A107" s="548" t="s">
        <v>256</v>
      </c>
      <c r="B107" s="533" t="s">
        <v>257</v>
      </c>
      <c r="C107" s="50"/>
      <c r="D107" s="60"/>
      <c r="E107" s="72"/>
      <c r="F107" s="122"/>
    </row>
    <row r="108" spans="1:6" ht="18" customHeight="1" thickBot="1">
      <c r="A108" s="560" t="s">
        <v>258</v>
      </c>
      <c r="B108" s="534" t="s">
        <v>259</v>
      </c>
      <c r="C108" s="106"/>
      <c r="D108" s="117"/>
      <c r="E108" s="112"/>
      <c r="F108" s="123"/>
    </row>
    <row r="109" spans="1:6" ht="18" customHeight="1" thickBot="1">
      <c r="A109" s="546" t="s">
        <v>2</v>
      </c>
      <c r="B109" s="535" t="s">
        <v>657</v>
      </c>
      <c r="C109" s="47">
        <f>SUM(C110,C112,C114,)</f>
        <v>0</v>
      </c>
      <c r="D109" s="47">
        <f>SUM(D110,D112,D114,)</f>
        <v>0</v>
      </c>
      <c r="E109" s="47">
        <f>SUM(E110,E112,E114,)</f>
        <v>0</v>
      </c>
      <c r="F109" s="124"/>
    </row>
    <row r="110" spans="1:6" ht="18" customHeight="1">
      <c r="A110" s="547" t="s">
        <v>54</v>
      </c>
      <c r="B110" s="528" t="s">
        <v>260</v>
      </c>
      <c r="C110" s="48">
        <v>0</v>
      </c>
      <c r="D110" s="58">
        <v>0</v>
      </c>
      <c r="E110" s="70">
        <v>0</v>
      </c>
      <c r="F110" s="121"/>
    </row>
    <row r="111" spans="1:6" ht="18" customHeight="1">
      <c r="A111" s="547" t="s">
        <v>55</v>
      </c>
      <c r="B111" s="536" t="s">
        <v>261</v>
      </c>
      <c r="C111" s="48"/>
      <c r="D111" s="58"/>
      <c r="E111" s="70"/>
      <c r="F111" s="122"/>
    </row>
    <row r="112" spans="1:6" ht="18" customHeight="1">
      <c r="A112" s="547" t="s">
        <v>56</v>
      </c>
      <c r="B112" s="536" t="s">
        <v>107</v>
      </c>
      <c r="C112" s="49"/>
      <c r="D112" s="59"/>
      <c r="E112" s="71"/>
      <c r="F112" s="122"/>
    </row>
    <row r="113" spans="1:6" ht="18" customHeight="1">
      <c r="A113" s="547" t="s">
        <v>57</v>
      </c>
      <c r="B113" s="536" t="s">
        <v>262</v>
      </c>
      <c r="C113" s="71"/>
      <c r="D113" s="59"/>
      <c r="E113" s="71"/>
      <c r="F113" s="122"/>
    </row>
    <row r="114" spans="1:6" ht="18" customHeight="1">
      <c r="A114" s="547" t="s">
        <v>58</v>
      </c>
      <c r="B114" s="537" t="s">
        <v>263</v>
      </c>
      <c r="C114" s="71">
        <v>0</v>
      </c>
      <c r="D114" s="59">
        <v>0</v>
      </c>
      <c r="E114" s="59">
        <v>0</v>
      </c>
      <c r="F114" s="122"/>
    </row>
    <row r="115" spans="1:6" ht="18" customHeight="1">
      <c r="A115" s="547" t="s">
        <v>64</v>
      </c>
      <c r="B115" s="538" t="s">
        <v>264</v>
      </c>
      <c r="C115" s="71"/>
      <c r="D115" s="59"/>
      <c r="E115" s="71"/>
      <c r="F115" s="122"/>
    </row>
    <row r="116" spans="1:6" ht="18" customHeight="1">
      <c r="A116" s="547" t="s">
        <v>66</v>
      </c>
      <c r="B116" s="539" t="s">
        <v>265</v>
      </c>
      <c r="C116" s="71"/>
      <c r="D116" s="59"/>
      <c r="E116" s="71"/>
      <c r="F116" s="122"/>
    </row>
    <row r="117" spans="1:6" ht="18" customHeight="1">
      <c r="A117" s="547" t="s">
        <v>108</v>
      </c>
      <c r="B117" s="532" t="s">
        <v>251</v>
      </c>
      <c r="C117" s="71"/>
      <c r="D117" s="59"/>
      <c r="E117" s="71"/>
      <c r="F117" s="122"/>
    </row>
    <row r="118" spans="1:6" ht="18" customHeight="1">
      <c r="A118" s="547" t="s">
        <v>109</v>
      </c>
      <c r="B118" s="532" t="s">
        <v>266</v>
      </c>
      <c r="C118" s="71"/>
      <c r="D118" s="59"/>
      <c r="E118" s="71"/>
      <c r="F118" s="122"/>
    </row>
    <row r="119" spans="1:6" ht="18" customHeight="1">
      <c r="A119" s="547" t="s">
        <v>267</v>
      </c>
      <c r="B119" s="532" t="s">
        <v>268</v>
      </c>
      <c r="C119" s="71"/>
      <c r="D119" s="59"/>
      <c r="E119" s="71"/>
      <c r="F119" s="122"/>
    </row>
    <row r="120" spans="1:6" ht="18" customHeight="1">
      <c r="A120" s="547" t="s">
        <v>269</v>
      </c>
      <c r="B120" s="532" t="s">
        <v>254</v>
      </c>
      <c r="C120" s="71"/>
      <c r="D120" s="59"/>
      <c r="E120" s="71"/>
      <c r="F120" s="122"/>
    </row>
    <row r="121" spans="1:6" ht="18" customHeight="1">
      <c r="A121" s="547" t="s">
        <v>270</v>
      </c>
      <c r="B121" s="532" t="s">
        <v>271</v>
      </c>
      <c r="C121" s="71"/>
      <c r="D121" s="59"/>
      <c r="E121" s="71"/>
      <c r="F121" s="122"/>
    </row>
    <row r="122" spans="1:6" ht="18" customHeight="1" thickBot="1">
      <c r="A122" s="559" t="s">
        <v>272</v>
      </c>
      <c r="B122" s="532" t="s">
        <v>273</v>
      </c>
      <c r="C122" s="72">
        <v>0</v>
      </c>
      <c r="D122" s="60">
        <v>0</v>
      </c>
      <c r="E122" s="72">
        <v>0</v>
      </c>
      <c r="F122" s="123"/>
    </row>
    <row r="123" spans="1:6" ht="18" customHeight="1" thickBot="1">
      <c r="A123" s="546" t="s">
        <v>3</v>
      </c>
      <c r="B123" s="540" t="s">
        <v>274</v>
      </c>
      <c r="C123" s="47"/>
      <c r="D123" s="57"/>
      <c r="E123" s="69"/>
      <c r="F123" s="120"/>
    </row>
    <row r="124" spans="1:6" ht="18" customHeight="1">
      <c r="A124" s="547" t="s">
        <v>38</v>
      </c>
      <c r="B124" s="541" t="s">
        <v>33</v>
      </c>
      <c r="C124" s="48"/>
      <c r="D124" s="58"/>
      <c r="E124" s="70"/>
      <c r="F124" s="121"/>
    </row>
    <row r="125" spans="1:6" ht="18" customHeight="1" thickBot="1">
      <c r="A125" s="549" t="s">
        <v>149</v>
      </c>
      <c r="B125" s="536" t="s">
        <v>34</v>
      </c>
      <c r="C125" s="50"/>
      <c r="D125" s="60"/>
      <c r="E125" s="72"/>
      <c r="F125" s="123"/>
    </row>
    <row r="126" spans="1:6" ht="18" customHeight="1" thickBot="1">
      <c r="A126" s="546" t="s">
        <v>4</v>
      </c>
      <c r="B126" s="540" t="s">
        <v>275</v>
      </c>
      <c r="C126" s="47">
        <f>SUM(C93,C109,C123)</f>
        <v>0</v>
      </c>
      <c r="D126" s="47">
        <f>SUM(D93,D109,D123)</f>
        <v>0</v>
      </c>
      <c r="E126" s="47">
        <f>SUM(E93,E109,E123)</f>
        <v>0</v>
      </c>
      <c r="F126" s="166"/>
    </row>
    <row r="127" spans="1:6" ht="18" customHeight="1" thickBot="1">
      <c r="A127" s="546" t="s">
        <v>5</v>
      </c>
      <c r="B127" s="540" t="s">
        <v>276</v>
      </c>
      <c r="C127" s="47"/>
      <c r="D127" s="57"/>
      <c r="E127" s="69"/>
      <c r="F127" s="120"/>
    </row>
    <row r="128" spans="1:6" ht="18" customHeight="1">
      <c r="A128" s="547" t="s">
        <v>41</v>
      </c>
      <c r="B128" s="541" t="s">
        <v>277</v>
      </c>
      <c r="C128" s="71"/>
      <c r="D128" s="59"/>
      <c r="E128" s="71"/>
      <c r="F128" s="121"/>
    </row>
    <row r="129" spans="1:6" ht="18" customHeight="1">
      <c r="A129" s="547" t="s">
        <v>42</v>
      </c>
      <c r="B129" s="541" t="s">
        <v>278</v>
      </c>
      <c r="C129" s="71"/>
      <c r="D129" s="59"/>
      <c r="E129" s="71"/>
      <c r="F129" s="122"/>
    </row>
    <row r="130" spans="1:6" ht="18" customHeight="1" thickBot="1">
      <c r="A130" s="559" t="s">
        <v>43</v>
      </c>
      <c r="B130" s="542" t="s">
        <v>279</v>
      </c>
      <c r="C130" s="71"/>
      <c r="D130" s="59"/>
      <c r="E130" s="71"/>
      <c r="F130" s="123"/>
    </row>
    <row r="131" spans="1:6" ht="18" customHeight="1" thickBot="1">
      <c r="A131" s="546" t="s">
        <v>6</v>
      </c>
      <c r="B131" s="540" t="s">
        <v>280</v>
      </c>
      <c r="C131" s="47"/>
      <c r="D131" s="57"/>
      <c r="E131" s="69"/>
      <c r="F131" s="120"/>
    </row>
    <row r="132" spans="1:6" ht="18" customHeight="1">
      <c r="A132" s="547" t="s">
        <v>44</v>
      </c>
      <c r="B132" s="541" t="s">
        <v>281</v>
      </c>
      <c r="C132" s="71"/>
      <c r="D132" s="59"/>
      <c r="E132" s="71"/>
      <c r="F132" s="121"/>
    </row>
    <row r="133" spans="1:6" ht="18" customHeight="1">
      <c r="A133" s="547" t="s">
        <v>45</v>
      </c>
      <c r="B133" s="541" t="s">
        <v>282</v>
      </c>
      <c r="C133" s="71"/>
      <c r="D133" s="59"/>
      <c r="E133" s="71"/>
      <c r="F133" s="122"/>
    </row>
    <row r="134" spans="1:6" ht="18" customHeight="1">
      <c r="A134" s="547" t="s">
        <v>183</v>
      </c>
      <c r="B134" s="541" t="s">
        <v>283</v>
      </c>
      <c r="C134" s="71"/>
      <c r="D134" s="59"/>
      <c r="E134" s="71"/>
      <c r="F134" s="122"/>
    </row>
    <row r="135" spans="1:6" ht="18" customHeight="1" thickBot="1">
      <c r="A135" s="559" t="s">
        <v>185</v>
      </c>
      <c r="B135" s="542" t="s">
        <v>284</v>
      </c>
      <c r="C135" s="71"/>
      <c r="D135" s="59"/>
      <c r="E135" s="71"/>
      <c r="F135" s="123"/>
    </row>
    <row r="136" spans="1:6" ht="18" customHeight="1" thickBot="1">
      <c r="A136" s="546" t="s">
        <v>7</v>
      </c>
      <c r="B136" s="540" t="s">
        <v>285</v>
      </c>
      <c r="C136" s="51"/>
      <c r="D136" s="61"/>
      <c r="E136" s="73"/>
      <c r="F136" s="120"/>
    </row>
    <row r="137" spans="1:6" ht="18" customHeight="1">
      <c r="A137" s="547" t="s">
        <v>46</v>
      </c>
      <c r="B137" s="541" t="s">
        <v>286</v>
      </c>
      <c r="C137" s="71"/>
      <c r="D137" s="59"/>
      <c r="E137" s="71"/>
      <c r="F137" s="121"/>
    </row>
    <row r="138" spans="1:6" ht="18" customHeight="1">
      <c r="A138" s="547" t="s">
        <v>47</v>
      </c>
      <c r="B138" s="541" t="s">
        <v>287</v>
      </c>
      <c r="C138" s="71"/>
      <c r="D138" s="59"/>
      <c r="E138" s="71"/>
      <c r="F138" s="122"/>
    </row>
    <row r="139" spans="1:6" ht="18" customHeight="1">
      <c r="A139" s="547" t="s">
        <v>98</v>
      </c>
      <c r="B139" s="541" t="s">
        <v>288</v>
      </c>
      <c r="C139" s="71"/>
      <c r="D139" s="59"/>
      <c r="E139" s="71"/>
      <c r="F139" s="122"/>
    </row>
    <row r="140" spans="1:6" ht="18" customHeight="1" thickBot="1">
      <c r="A140" s="559" t="s">
        <v>193</v>
      </c>
      <c r="B140" s="542" t="s">
        <v>289</v>
      </c>
      <c r="C140" s="71"/>
      <c r="D140" s="59"/>
      <c r="E140" s="71"/>
      <c r="F140" s="123"/>
    </row>
    <row r="141" spans="1:6" ht="18" customHeight="1" thickBot="1">
      <c r="A141" s="546" t="s">
        <v>8</v>
      </c>
      <c r="B141" s="540" t="s">
        <v>290</v>
      </c>
      <c r="C141" s="107"/>
      <c r="D141" s="118"/>
      <c r="E141" s="113"/>
      <c r="F141" s="120"/>
    </row>
    <row r="142" spans="1:6" ht="18" customHeight="1">
      <c r="A142" s="547" t="s">
        <v>99</v>
      </c>
      <c r="B142" s="541" t="s">
        <v>291</v>
      </c>
      <c r="C142" s="71"/>
      <c r="D142" s="59"/>
      <c r="E142" s="71"/>
      <c r="F142" s="121"/>
    </row>
    <row r="143" spans="1:6" ht="18" customHeight="1">
      <c r="A143" s="547" t="s">
        <v>100</v>
      </c>
      <c r="B143" s="541" t="s">
        <v>292</v>
      </c>
      <c r="C143" s="71"/>
      <c r="D143" s="59"/>
      <c r="E143" s="71"/>
      <c r="F143" s="122"/>
    </row>
    <row r="144" spans="1:6" ht="18" customHeight="1">
      <c r="A144" s="547" t="s">
        <v>198</v>
      </c>
      <c r="B144" s="541" t="s">
        <v>293</v>
      </c>
      <c r="C144" s="71"/>
      <c r="D144" s="59"/>
      <c r="E144" s="71"/>
      <c r="F144" s="122"/>
    </row>
    <row r="145" spans="1:6" ht="18" customHeight="1" thickBot="1">
      <c r="A145" s="547" t="s">
        <v>200</v>
      </c>
      <c r="B145" s="541" t="s">
        <v>294</v>
      </c>
      <c r="C145" s="71"/>
      <c r="D145" s="59"/>
      <c r="E145" s="71"/>
      <c r="F145" s="123"/>
    </row>
    <row r="146" spans="1:6" ht="18" customHeight="1" thickBot="1">
      <c r="A146" s="546" t="s">
        <v>9</v>
      </c>
      <c r="B146" s="540" t="s">
        <v>295</v>
      </c>
      <c r="C146" s="108">
        <f>SUM(C127,C131,C136+C141,)</f>
        <v>0</v>
      </c>
      <c r="D146" s="108">
        <f>SUM(D127,D131,D136+D141,)</f>
        <v>0</v>
      </c>
      <c r="E146" s="114"/>
      <c r="F146" s="120"/>
    </row>
    <row r="147" spans="1:6" ht="18" customHeight="1" thickBot="1">
      <c r="A147" s="561" t="s">
        <v>10</v>
      </c>
      <c r="B147" s="543" t="s">
        <v>296</v>
      </c>
      <c r="C147" s="108">
        <f>SUM(C126,C146)</f>
        <v>0</v>
      </c>
      <c r="D147" s="108">
        <f>SUM(D126,D146)</f>
        <v>0</v>
      </c>
      <c r="E147" s="108">
        <f>SUM(E126,E146)</f>
        <v>0</v>
      </c>
      <c r="F147" s="166"/>
    </row>
    <row r="148" spans="1:2" ht="18" customHeight="1">
      <c r="A148" s="544"/>
      <c r="B148" s="544"/>
    </row>
    <row r="149" spans="1:5" ht="18" customHeight="1">
      <c r="A149" s="476"/>
      <c r="B149" s="476"/>
      <c r="C149" s="5"/>
      <c r="D149" s="5"/>
      <c r="E149" s="5"/>
    </row>
    <row r="150" spans="1:6" ht="18" customHeight="1" thickBot="1">
      <c r="A150" s="691" t="s">
        <v>74</v>
      </c>
      <c r="B150" s="691"/>
      <c r="C150" s="700" t="s">
        <v>674</v>
      </c>
      <c r="D150" s="700"/>
      <c r="E150" s="700"/>
      <c r="F150" s="700"/>
    </row>
    <row r="151" spans="1:6" ht="18" customHeight="1" thickBot="1">
      <c r="A151" s="546">
        <v>1</v>
      </c>
      <c r="B151" s="535" t="s">
        <v>297</v>
      </c>
      <c r="C151" s="47">
        <f>+C61-C126</f>
        <v>0</v>
      </c>
      <c r="D151" s="57">
        <f>+D61-D126</f>
        <v>0</v>
      </c>
      <c r="E151" s="57">
        <f>+E61-E126</f>
        <v>0</v>
      </c>
      <c r="F151" s="161"/>
    </row>
    <row r="152" spans="1:6" ht="18" customHeight="1" thickBot="1">
      <c r="A152" s="546" t="s">
        <v>2</v>
      </c>
      <c r="B152" s="535" t="s">
        <v>298</v>
      </c>
      <c r="C152" s="47">
        <f>+C84-C146</f>
        <v>0</v>
      </c>
      <c r="D152" s="57">
        <f>+D84-D146</f>
        <v>0</v>
      </c>
      <c r="E152" s="57">
        <f>+E84-E146</f>
        <v>0</v>
      </c>
      <c r="F152" s="161"/>
    </row>
  </sheetData>
  <sheetProtection/>
  <mergeCells count="16">
    <mergeCell ref="A150:B150"/>
    <mergeCell ref="C150:F150"/>
    <mergeCell ref="B90:B91"/>
    <mergeCell ref="A90:A91"/>
    <mergeCell ref="A89:B89"/>
    <mergeCell ref="C89:F89"/>
    <mergeCell ref="C90:E90"/>
    <mergeCell ref="F90:F91"/>
    <mergeCell ref="A87:F87"/>
    <mergeCell ref="B3:B4"/>
    <mergeCell ref="A3:A4"/>
    <mergeCell ref="A1:F1"/>
    <mergeCell ref="A2:B2"/>
    <mergeCell ref="C2:F2"/>
    <mergeCell ref="C3:E3"/>
    <mergeCell ref="F3:F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2" r:id="rId3"/>
  <headerFooter alignWithMargins="0">
    <oddHeader xml:space="preserve">&amp;C&amp;"Times New Roman CE,Félkövér"&amp;12
Mórágyi Óvoda és Egységes Óvoda-Bölcsöde
2017. ÉVI KÖLTSÉGVETÉSÉNEK ÖNKÉNT VÁLLALT FELADATAINAK MÉRLEGE&amp;R&amp;"Times New Roman CE,Félkövér dőlt"&amp;11 1.3.2 számú melléklet </oddHeader>
  </headerFooter>
  <rowBreaks count="1" manualBreakCount="1">
    <brk id="86" max="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2"/>
  <sheetViews>
    <sheetView view="pageLayout" zoomScaleNormal="120" zoomScaleSheetLayoutView="130" workbookViewId="0" topLeftCell="A88">
      <selection activeCell="B105" sqref="B105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5" width="15.375" style="45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62" t="s">
        <v>356</v>
      </c>
      <c r="B1" s="662"/>
      <c r="C1" s="662"/>
      <c r="D1" s="662"/>
      <c r="E1" s="662"/>
      <c r="F1" s="662"/>
    </row>
    <row r="2" spans="1:6" ht="15.75" customHeight="1" thickBot="1">
      <c r="A2" s="657" t="s">
        <v>361</v>
      </c>
      <c r="B2" s="657"/>
      <c r="C2" s="661" t="s">
        <v>674</v>
      </c>
      <c r="D2" s="661"/>
      <c r="E2" s="661"/>
      <c r="F2" s="661"/>
    </row>
    <row r="3" spans="1:6" ht="24" customHeight="1">
      <c r="A3" s="678" t="s">
        <v>37</v>
      </c>
      <c r="B3" s="676" t="s">
        <v>0</v>
      </c>
      <c r="C3" s="658" t="s">
        <v>691</v>
      </c>
      <c r="D3" s="659"/>
      <c r="E3" s="660"/>
      <c r="F3" s="666" t="s">
        <v>125</v>
      </c>
    </row>
    <row r="4" spans="1:6" ht="24" customHeight="1" thickBot="1">
      <c r="A4" s="679"/>
      <c r="B4" s="677"/>
      <c r="C4" s="155" t="s">
        <v>123</v>
      </c>
      <c r="D4" s="156" t="s">
        <v>124</v>
      </c>
      <c r="E4" s="157" t="s">
        <v>362</v>
      </c>
      <c r="F4" s="667"/>
    </row>
    <row r="5" spans="1:6" ht="21" customHeight="1" thickBot="1">
      <c r="A5" s="38">
        <v>1</v>
      </c>
      <c r="B5" s="39">
        <v>2</v>
      </c>
      <c r="C5" s="46">
        <v>3</v>
      </c>
      <c r="D5" s="4">
        <v>4</v>
      </c>
      <c r="E5" s="68">
        <v>5</v>
      </c>
      <c r="F5" s="44">
        <v>6</v>
      </c>
    </row>
    <row r="6" spans="1:6" s="6" customFormat="1" ht="18" customHeight="1" thickBot="1">
      <c r="A6" s="546" t="s">
        <v>1</v>
      </c>
      <c r="B6" s="517" t="s">
        <v>132</v>
      </c>
      <c r="C6" s="47"/>
      <c r="D6" s="57"/>
      <c r="E6" s="69"/>
      <c r="F6" s="102"/>
    </row>
    <row r="7" spans="1:6" s="1" customFormat="1" ht="18" customHeight="1">
      <c r="A7" s="547" t="s">
        <v>48</v>
      </c>
      <c r="B7" s="518" t="s">
        <v>133</v>
      </c>
      <c r="C7" s="48"/>
      <c r="D7" s="58"/>
      <c r="E7" s="70"/>
      <c r="F7" s="86"/>
    </row>
    <row r="8" spans="1:6" s="1" customFormat="1" ht="18" customHeight="1">
      <c r="A8" s="548" t="s">
        <v>49</v>
      </c>
      <c r="B8" s="519" t="s">
        <v>134</v>
      </c>
      <c r="C8" s="49"/>
      <c r="D8" s="59"/>
      <c r="E8" s="71"/>
      <c r="F8" s="86"/>
    </row>
    <row r="9" spans="1:6" s="1" customFormat="1" ht="18" customHeight="1">
      <c r="A9" s="548" t="s">
        <v>50</v>
      </c>
      <c r="B9" s="519" t="s">
        <v>135</v>
      </c>
      <c r="C9" s="49"/>
      <c r="D9" s="59"/>
      <c r="E9" s="71"/>
      <c r="F9" s="86"/>
    </row>
    <row r="10" spans="1:6" s="1" customFormat="1" ht="18" customHeight="1">
      <c r="A10" s="548" t="s">
        <v>51</v>
      </c>
      <c r="B10" s="519" t="s">
        <v>136</v>
      </c>
      <c r="C10" s="49"/>
      <c r="D10" s="59"/>
      <c r="E10" s="71"/>
      <c r="F10" s="86"/>
    </row>
    <row r="11" spans="1:6" s="1" customFormat="1" ht="18" customHeight="1">
      <c r="A11" s="548" t="s">
        <v>137</v>
      </c>
      <c r="B11" s="519" t="s">
        <v>138</v>
      </c>
      <c r="C11" s="49"/>
      <c r="D11" s="59"/>
      <c r="E11" s="71"/>
      <c r="F11" s="80"/>
    </row>
    <row r="12" spans="1:6" s="1" customFormat="1" ht="18" customHeight="1" thickBot="1">
      <c r="A12" s="549" t="s">
        <v>52</v>
      </c>
      <c r="B12" s="520" t="s">
        <v>139</v>
      </c>
      <c r="C12" s="49"/>
      <c r="D12" s="59"/>
      <c r="E12" s="71"/>
      <c r="F12" s="87"/>
    </row>
    <row r="13" spans="1:6" s="1" customFormat="1" ht="18" customHeight="1" thickBot="1">
      <c r="A13" s="546" t="s">
        <v>2</v>
      </c>
      <c r="B13" s="521" t="s">
        <v>140</v>
      </c>
      <c r="C13" s="47"/>
      <c r="D13" s="57"/>
      <c r="E13" s="69"/>
      <c r="F13" s="89"/>
    </row>
    <row r="14" spans="1:6" s="1" customFormat="1" ht="18" customHeight="1">
      <c r="A14" s="547" t="s">
        <v>54</v>
      </c>
      <c r="B14" s="518" t="s">
        <v>141</v>
      </c>
      <c r="C14" s="48"/>
      <c r="D14" s="58"/>
      <c r="E14" s="70"/>
      <c r="F14" s="88"/>
    </row>
    <row r="15" spans="1:6" s="1" customFormat="1" ht="18" customHeight="1">
      <c r="A15" s="548" t="s">
        <v>55</v>
      </c>
      <c r="B15" s="519" t="s">
        <v>142</v>
      </c>
      <c r="C15" s="49"/>
      <c r="D15" s="59"/>
      <c r="E15" s="71"/>
      <c r="F15" s="80"/>
    </row>
    <row r="16" spans="1:6" s="1" customFormat="1" ht="18" customHeight="1">
      <c r="A16" s="548" t="s">
        <v>56</v>
      </c>
      <c r="B16" s="519" t="s">
        <v>143</v>
      </c>
      <c r="C16" s="49"/>
      <c r="D16" s="59"/>
      <c r="E16" s="71"/>
      <c r="F16" s="80"/>
    </row>
    <row r="17" spans="1:6" s="1" customFormat="1" ht="18" customHeight="1">
      <c r="A17" s="548" t="s">
        <v>57</v>
      </c>
      <c r="B17" s="519" t="s">
        <v>144</v>
      </c>
      <c r="C17" s="49"/>
      <c r="D17" s="59"/>
      <c r="E17" s="71"/>
      <c r="F17" s="81"/>
    </row>
    <row r="18" spans="1:6" s="1" customFormat="1" ht="18" customHeight="1">
      <c r="A18" s="548" t="s">
        <v>58</v>
      </c>
      <c r="B18" s="519" t="s">
        <v>145</v>
      </c>
      <c r="C18" s="49"/>
      <c r="D18" s="59"/>
      <c r="E18" s="71"/>
      <c r="F18" s="80"/>
    </row>
    <row r="19" spans="1:6" s="1" customFormat="1" ht="18" customHeight="1" thickBot="1">
      <c r="A19" s="549" t="s">
        <v>64</v>
      </c>
      <c r="B19" s="520" t="s">
        <v>146</v>
      </c>
      <c r="C19" s="50"/>
      <c r="D19" s="60"/>
      <c r="E19" s="72"/>
      <c r="F19" s="87"/>
    </row>
    <row r="20" spans="1:6" s="1" customFormat="1" ht="18" customHeight="1" thickBot="1">
      <c r="A20" s="546" t="s">
        <v>3</v>
      </c>
      <c r="B20" s="517" t="s">
        <v>147</v>
      </c>
      <c r="C20" s="47"/>
      <c r="D20" s="57"/>
      <c r="E20" s="69"/>
      <c r="F20" s="103"/>
    </row>
    <row r="21" spans="1:6" s="1" customFormat="1" ht="18" customHeight="1">
      <c r="A21" s="547" t="s">
        <v>38</v>
      </c>
      <c r="B21" s="518" t="s">
        <v>148</v>
      </c>
      <c r="C21" s="48"/>
      <c r="D21" s="58"/>
      <c r="E21" s="70"/>
      <c r="F21" s="88"/>
    </row>
    <row r="22" spans="1:6" s="1" customFormat="1" ht="18" customHeight="1">
      <c r="A22" s="548" t="s">
        <v>149</v>
      </c>
      <c r="B22" s="519" t="s">
        <v>150</v>
      </c>
      <c r="C22" s="49"/>
      <c r="D22" s="59"/>
      <c r="E22" s="71"/>
      <c r="F22" s="80"/>
    </row>
    <row r="23" spans="1:6" s="1" customFormat="1" ht="18" customHeight="1">
      <c r="A23" s="548" t="s">
        <v>151</v>
      </c>
      <c r="B23" s="519" t="s">
        <v>152</v>
      </c>
      <c r="C23" s="49"/>
      <c r="D23" s="59"/>
      <c r="E23" s="71"/>
      <c r="F23" s="79"/>
    </row>
    <row r="24" spans="1:6" s="1" customFormat="1" ht="18" customHeight="1">
      <c r="A24" s="548" t="s">
        <v>153</v>
      </c>
      <c r="B24" s="519" t="s">
        <v>154</v>
      </c>
      <c r="C24" s="49"/>
      <c r="D24" s="59"/>
      <c r="E24" s="71"/>
      <c r="F24" s="81"/>
    </row>
    <row r="25" spans="1:6" s="1" customFormat="1" ht="18" customHeight="1">
      <c r="A25" s="548" t="s">
        <v>89</v>
      </c>
      <c r="B25" s="519" t="s">
        <v>155</v>
      </c>
      <c r="C25" s="49"/>
      <c r="D25" s="59"/>
      <c r="E25" s="71"/>
      <c r="F25" s="80"/>
    </row>
    <row r="26" spans="1:6" s="1" customFormat="1" ht="18" customHeight="1" thickBot="1">
      <c r="A26" s="549" t="s">
        <v>90</v>
      </c>
      <c r="B26" s="520" t="s">
        <v>156</v>
      </c>
      <c r="C26" s="50"/>
      <c r="D26" s="60"/>
      <c r="E26" s="72"/>
      <c r="F26" s="87"/>
    </row>
    <row r="27" spans="1:6" s="1" customFormat="1" ht="18" customHeight="1" thickBot="1">
      <c r="A27" s="546" t="s">
        <v>91</v>
      </c>
      <c r="B27" s="517" t="s">
        <v>157</v>
      </c>
      <c r="C27" s="51"/>
      <c r="D27" s="61"/>
      <c r="E27" s="73"/>
      <c r="F27" s="103"/>
    </row>
    <row r="28" spans="1:6" s="1" customFormat="1" ht="18" customHeight="1">
      <c r="A28" s="547" t="s">
        <v>39</v>
      </c>
      <c r="B28" s="518" t="s">
        <v>158</v>
      </c>
      <c r="C28" s="52"/>
      <c r="D28" s="62"/>
      <c r="E28" s="74"/>
      <c r="F28" s="88"/>
    </row>
    <row r="29" spans="1:6" s="1" customFormat="1" ht="18" customHeight="1">
      <c r="A29" s="548" t="s">
        <v>159</v>
      </c>
      <c r="B29" s="519" t="s">
        <v>160</v>
      </c>
      <c r="C29" s="49"/>
      <c r="D29" s="59"/>
      <c r="E29" s="71"/>
      <c r="F29" s="80"/>
    </row>
    <row r="30" spans="1:6" s="1" customFormat="1" ht="18" customHeight="1">
      <c r="A30" s="548" t="s">
        <v>161</v>
      </c>
      <c r="B30" s="519" t="s">
        <v>162</v>
      </c>
      <c r="C30" s="49"/>
      <c r="D30" s="59"/>
      <c r="E30" s="71"/>
      <c r="F30" s="80"/>
    </row>
    <row r="31" spans="1:6" s="1" customFormat="1" ht="18" customHeight="1">
      <c r="A31" s="548" t="s">
        <v>40</v>
      </c>
      <c r="B31" s="519" t="s">
        <v>119</v>
      </c>
      <c r="C31" s="49"/>
      <c r="D31" s="59"/>
      <c r="E31" s="71"/>
      <c r="F31" s="80"/>
    </row>
    <row r="32" spans="1:6" s="1" customFormat="1" ht="18" customHeight="1">
      <c r="A32" s="548" t="s">
        <v>163</v>
      </c>
      <c r="B32" s="519" t="s">
        <v>164</v>
      </c>
      <c r="C32" s="49"/>
      <c r="D32" s="59"/>
      <c r="E32" s="71"/>
      <c r="F32" s="80"/>
    </row>
    <row r="33" spans="1:6" s="1" customFormat="1" ht="18" customHeight="1" thickBot="1">
      <c r="A33" s="549" t="s">
        <v>165</v>
      </c>
      <c r="B33" s="520" t="s">
        <v>166</v>
      </c>
      <c r="C33" s="50"/>
      <c r="D33" s="60"/>
      <c r="E33" s="72"/>
      <c r="F33" s="80"/>
    </row>
    <row r="34" spans="1:6" s="1" customFormat="1" ht="18" customHeight="1" thickBot="1">
      <c r="A34" s="546" t="s">
        <v>5</v>
      </c>
      <c r="B34" s="517" t="s">
        <v>167</v>
      </c>
      <c r="C34" s="47"/>
      <c r="D34" s="57"/>
      <c r="E34" s="69"/>
      <c r="F34" s="7"/>
    </row>
    <row r="35" spans="1:6" s="1" customFormat="1" ht="18" customHeight="1">
      <c r="A35" s="547" t="s">
        <v>41</v>
      </c>
      <c r="B35" s="518" t="s">
        <v>168</v>
      </c>
      <c r="C35" s="48"/>
      <c r="D35" s="58"/>
      <c r="E35" s="70"/>
      <c r="F35" s="91"/>
    </row>
    <row r="36" spans="1:6" s="1" customFormat="1" ht="18" customHeight="1">
      <c r="A36" s="548" t="s">
        <v>42</v>
      </c>
      <c r="B36" s="519" t="s">
        <v>169</v>
      </c>
      <c r="C36" s="49"/>
      <c r="D36" s="59"/>
      <c r="E36" s="71"/>
      <c r="F36" s="82"/>
    </row>
    <row r="37" spans="1:6" s="1" customFormat="1" ht="18" customHeight="1">
      <c r="A37" s="548" t="s">
        <v>43</v>
      </c>
      <c r="B37" s="519" t="s">
        <v>170</v>
      </c>
      <c r="C37" s="49"/>
      <c r="D37" s="59"/>
      <c r="E37" s="71"/>
      <c r="F37" s="82"/>
    </row>
    <row r="38" spans="1:6" s="1" customFormat="1" ht="18" customHeight="1">
      <c r="A38" s="548" t="s">
        <v>93</v>
      </c>
      <c r="B38" s="519" t="s">
        <v>171</v>
      </c>
      <c r="C38" s="49"/>
      <c r="D38" s="59"/>
      <c r="E38" s="71"/>
      <c r="F38" s="82"/>
    </row>
    <row r="39" spans="1:6" s="1" customFormat="1" ht="18" customHeight="1">
      <c r="A39" s="548" t="s">
        <v>94</v>
      </c>
      <c r="B39" s="519" t="s">
        <v>172</v>
      </c>
      <c r="C39" s="49"/>
      <c r="D39" s="59"/>
      <c r="E39" s="71"/>
      <c r="F39" s="82"/>
    </row>
    <row r="40" spans="1:6" s="1" customFormat="1" ht="18" customHeight="1">
      <c r="A40" s="548" t="s">
        <v>95</v>
      </c>
      <c r="B40" s="519" t="s">
        <v>173</v>
      </c>
      <c r="C40" s="49"/>
      <c r="D40" s="59"/>
      <c r="E40" s="71"/>
      <c r="F40" s="82"/>
    </row>
    <row r="41" spans="1:6" s="1" customFormat="1" ht="18" customHeight="1">
      <c r="A41" s="548" t="s">
        <v>96</v>
      </c>
      <c r="B41" s="519" t="s">
        <v>174</v>
      </c>
      <c r="C41" s="49"/>
      <c r="D41" s="59"/>
      <c r="E41" s="71"/>
      <c r="F41" s="83"/>
    </row>
    <row r="42" spans="1:6" s="1" customFormat="1" ht="18" customHeight="1">
      <c r="A42" s="548" t="s">
        <v>175</v>
      </c>
      <c r="B42" s="519" t="s">
        <v>176</v>
      </c>
      <c r="C42" s="49"/>
      <c r="D42" s="59"/>
      <c r="E42" s="71"/>
      <c r="F42" s="82"/>
    </row>
    <row r="43" spans="1:6" s="1" customFormat="1" ht="18" customHeight="1">
      <c r="A43" s="548" t="s">
        <v>126</v>
      </c>
      <c r="B43" s="519" t="s">
        <v>177</v>
      </c>
      <c r="C43" s="53"/>
      <c r="D43" s="63"/>
      <c r="E43" s="75"/>
      <c r="F43" s="82"/>
    </row>
    <row r="44" spans="1:6" s="1" customFormat="1" ht="18" customHeight="1" thickBot="1">
      <c r="A44" s="549" t="s">
        <v>178</v>
      </c>
      <c r="B44" s="520" t="s">
        <v>179</v>
      </c>
      <c r="C44" s="54"/>
      <c r="D44" s="64"/>
      <c r="E44" s="76"/>
      <c r="F44" s="90"/>
    </row>
    <row r="45" spans="1:6" s="1" customFormat="1" ht="18" customHeight="1" thickBot="1">
      <c r="A45" s="546" t="s">
        <v>6</v>
      </c>
      <c r="B45" s="517" t="s">
        <v>180</v>
      </c>
      <c r="C45" s="47"/>
      <c r="D45" s="57"/>
      <c r="E45" s="69"/>
      <c r="F45" s="103"/>
    </row>
    <row r="46" spans="1:6" s="1" customFormat="1" ht="18" customHeight="1">
      <c r="A46" s="547" t="s">
        <v>44</v>
      </c>
      <c r="B46" s="518" t="s">
        <v>181</v>
      </c>
      <c r="C46" s="55"/>
      <c r="D46" s="65"/>
      <c r="E46" s="77"/>
      <c r="F46" s="92"/>
    </row>
    <row r="47" spans="1:6" s="1" customFormat="1" ht="18" customHeight="1">
      <c r="A47" s="548" t="s">
        <v>45</v>
      </c>
      <c r="B47" s="519" t="s">
        <v>182</v>
      </c>
      <c r="C47" s="53"/>
      <c r="D47" s="63"/>
      <c r="E47" s="75"/>
      <c r="F47" s="81"/>
    </row>
    <row r="48" spans="1:6" s="1" customFormat="1" ht="18" customHeight="1">
      <c r="A48" s="548" t="s">
        <v>183</v>
      </c>
      <c r="B48" s="519" t="s">
        <v>184</v>
      </c>
      <c r="C48" s="53"/>
      <c r="D48" s="63"/>
      <c r="E48" s="75"/>
      <c r="F48" s="82"/>
    </row>
    <row r="49" spans="1:6" s="1" customFormat="1" ht="18" customHeight="1">
      <c r="A49" s="548" t="s">
        <v>185</v>
      </c>
      <c r="B49" s="519" t="s">
        <v>186</v>
      </c>
      <c r="C49" s="53"/>
      <c r="D49" s="63"/>
      <c r="E49" s="75"/>
      <c r="F49" s="80"/>
    </row>
    <row r="50" spans="1:6" s="1" customFormat="1" ht="18" customHeight="1" thickBot="1">
      <c r="A50" s="549" t="s">
        <v>187</v>
      </c>
      <c r="B50" s="520" t="s">
        <v>188</v>
      </c>
      <c r="C50" s="54"/>
      <c r="D50" s="64"/>
      <c r="E50" s="76"/>
      <c r="F50" s="87"/>
    </row>
    <row r="51" spans="1:6" s="1" customFormat="1" ht="18" customHeight="1" thickBot="1">
      <c r="A51" s="546" t="s">
        <v>97</v>
      </c>
      <c r="B51" s="517" t="s">
        <v>189</v>
      </c>
      <c r="C51" s="47"/>
      <c r="D51" s="57"/>
      <c r="E51" s="69"/>
      <c r="F51" s="7"/>
    </row>
    <row r="52" spans="1:6" s="1" customFormat="1" ht="18" customHeight="1">
      <c r="A52" s="547" t="s">
        <v>46</v>
      </c>
      <c r="B52" s="518" t="s">
        <v>190</v>
      </c>
      <c r="C52" s="48"/>
      <c r="D52" s="58"/>
      <c r="E52" s="70"/>
      <c r="F52" s="92"/>
    </row>
    <row r="53" spans="1:6" s="1" customFormat="1" ht="18" customHeight="1">
      <c r="A53" s="548" t="s">
        <v>47</v>
      </c>
      <c r="B53" s="519" t="s">
        <v>191</v>
      </c>
      <c r="C53" s="49"/>
      <c r="D53" s="59"/>
      <c r="E53" s="71"/>
      <c r="F53" s="82"/>
    </row>
    <row r="54" spans="1:8" s="1" customFormat="1" ht="18" customHeight="1">
      <c r="A54" s="548" t="s">
        <v>98</v>
      </c>
      <c r="B54" s="519" t="s">
        <v>192</v>
      </c>
      <c r="C54" s="49"/>
      <c r="D54" s="59"/>
      <c r="E54" s="71"/>
      <c r="F54" s="79"/>
      <c r="H54" s="8"/>
    </row>
    <row r="55" spans="1:6" s="1" customFormat="1" ht="18" customHeight="1" thickBot="1">
      <c r="A55" s="549" t="s">
        <v>193</v>
      </c>
      <c r="B55" s="520" t="s">
        <v>194</v>
      </c>
      <c r="C55" s="50"/>
      <c r="D55" s="60"/>
      <c r="E55" s="72"/>
      <c r="F55" s="94"/>
    </row>
    <row r="56" spans="1:6" s="1" customFormat="1" ht="18" customHeight="1" thickBot="1">
      <c r="A56" s="546" t="s">
        <v>8</v>
      </c>
      <c r="B56" s="521" t="s">
        <v>195</v>
      </c>
      <c r="C56" s="47"/>
      <c r="D56" s="57"/>
      <c r="E56" s="69"/>
      <c r="F56" s="95"/>
    </row>
    <row r="57" spans="1:6" s="1" customFormat="1" ht="18" customHeight="1">
      <c r="A57" s="547" t="s">
        <v>99</v>
      </c>
      <c r="B57" s="518" t="s">
        <v>196</v>
      </c>
      <c r="C57" s="53"/>
      <c r="D57" s="63"/>
      <c r="E57" s="75"/>
      <c r="F57" s="92"/>
    </row>
    <row r="58" spans="1:6" s="1" customFormat="1" ht="18" customHeight="1">
      <c r="A58" s="548" t="s">
        <v>100</v>
      </c>
      <c r="B58" s="519" t="s">
        <v>197</v>
      </c>
      <c r="C58" s="53"/>
      <c r="D58" s="63"/>
      <c r="E58" s="75"/>
      <c r="F58" s="82"/>
    </row>
    <row r="59" spans="1:6" s="1" customFormat="1" ht="18" customHeight="1">
      <c r="A59" s="548" t="s">
        <v>198</v>
      </c>
      <c r="B59" s="519" t="s">
        <v>199</v>
      </c>
      <c r="C59" s="53"/>
      <c r="D59" s="63"/>
      <c r="E59" s="75"/>
      <c r="F59" s="84"/>
    </row>
    <row r="60" spans="1:6" s="1" customFormat="1" ht="18" customHeight="1" thickBot="1">
      <c r="A60" s="549" t="s">
        <v>200</v>
      </c>
      <c r="B60" s="520" t="s">
        <v>201</v>
      </c>
      <c r="C60" s="53"/>
      <c r="D60" s="63"/>
      <c r="E60" s="75"/>
      <c r="F60" s="96"/>
    </row>
    <row r="61" spans="1:6" s="1" customFormat="1" ht="18" customHeight="1" thickBot="1">
      <c r="A61" s="546" t="s">
        <v>9</v>
      </c>
      <c r="B61" s="517" t="s">
        <v>202</v>
      </c>
      <c r="C61" s="51"/>
      <c r="D61" s="61"/>
      <c r="E61" s="73"/>
      <c r="F61" s="103"/>
    </row>
    <row r="62" spans="1:6" s="1" customFormat="1" ht="18" customHeight="1" thickBot="1">
      <c r="A62" s="550" t="s">
        <v>203</v>
      </c>
      <c r="B62" s="521" t="s">
        <v>204</v>
      </c>
      <c r="C62" s="47"/>
      <c r="D62" s="57"/>
      <c r="E62" s="69"/>
      <c r="F62" s="93"/>
    </row>
    <row r="63" spans="1:6" s="1" customFormat="1" ht="18" customHeight="1">
      <c r="A63" s="547" t="s">
        <v>205</v>
      </c>
      <c r="B63" s="518" t="s">
        <v>206</v>
      </c>
      <c r="C63" s="53"/>
      <c r="D63" s="63"/>
      <c r="E63" s="75"/>
      <c r="F63" s="92"/>
    </row>
    <row r="64" spans="1:6" s="1" customFormat="1" ht="18" customHeight="1">
      <c r="A64" s="548" t="s">
        <v>207</v>
      </c>
      <c r="B64" s="519" t="s">
        <v>208</v>
      </c>
      <c r="C64" s="53"/>
      <c r="D64" s="63"/>
      <c r="E64" s="75"/>
      <c r="F64" s="82"/>
    </row>
    <row r="65" spans="1:6" s="1" customFormat="1" ht="18" customHeight="1" thickBot="1">
      <c r="A65" s="549" t="s">
        <v>209</v>
      </c>
      <c r="B65" s="522" t="s">
        <v>210</v>
      </c>
      <c r="C65" s="53"/>
      <c r="D65" s="63"/>
      <c r="E65" s="75"/>
      <c r="F65" s="90"/>
    </row>
    <row r="66" spans="1:6" s="1" customFormat="1" ht="18" customHeight="1" thickBot="1">
      <c r="A66" s="550" t="s">
        <v>211</v>
      </c>
      <c r="B66" s="521" t="s">
        <v>212</v>
      </c>
      <c r="C66" s="47"/>
      <c r="D66" s="57"/>
      <c r="E66" s="69"/>
      <c r="F66" s="93"/>
    </row>
    <row r="67" spans="1:6" s="1" customFormat="1" ht="18" customHeight="1">
      <c r="A67" s="547" t="s">
        <v>213</v>
      </c>
      <c r="B67" s="518" t="s">
        <v>214</v>
      </c>
      <c r="C67" s="53"/>
      <c r="D67" s="63"/>
      <c r="E67" s="75"/>
      <c r="F67" s="97"/>
    </row>
    <row r="68" spans="1:6" s="1" customFormat="1" ht="18" customHeight="1">
      <c r="A68" s="548" t="s">
        <v>68</v>
      </c>
      <c r="B68" s="519" t="s">
        <v>215</v>
      </c>
      <c r="C68" s="53"/>
      <c r="D68" s="63"/>
      <c r="E68" s="75"/>
      <c r="F68" s="82"/>
    </row>
    <row r="69" spans="1:6" s="1" customFormat="1" ht="18" customHeight="1">
      <c r="A69" s="548" t="s">
        <v>216</v>
      </c>
      <c r="B69" s="519" t="s">
        <v>217</v>
      </c>
      <c r="C69" s="53"/>
      <c r="D69" s="63"/>
      <c r="E69" s="75"/>
      <c r="F69" s="82"/>
    </row>
    <row r="70" spans="1:6" s="1" customFormat="1" ht="18" customHeight="1" thickBot="1">
      <c r="A70" s="549" t="s">
        <v>218</v>
      </c>
      <c r="B70" s="520" t="s">
        <v>219</v>
      </c>
      <c r="C70" s="53"/>
      <c r="D70" s="63"/>
      <c r="E70" s="75"/>
      <c r="F70" s="90"/>
    </row>
    <row r="71" spans="1:6" s="1" customFormat="1" ht="18" customHeight="1" thickBot="1">
      <c r="A71" s="550" t="s">
        <v>220</v>
      </c>
      <c r="B71" s="521" t="s">
        <v>221</v>
      </c>
      <c r="C71" s="47"/>
      <c r="D71" s="57"/>
      <c r="E71" s="69"/>
      <c r="F71" s="93"/>
    </row>
    <row r="72" spans="1:6" s="1" customFormat="1" ht="18" customHeight="1">
      <c r="A72" s="547" t="s">
        <v>101</v>
      </c>
      <c r="B72" s="518" t="s">
        <v>222</v>
      </c>
      <c r="C72" s="53"/>
      <c r="D72" s="63"/>
      <c r="E72" s="75"/>
      <c r="F72" s="88"/>
    </row>
    <row r="73" spans="1:6" s="1" customFormat="1" ht="18" customHeight="1" thickBot="1">
      <c r="A73" s="549" t="s">
        <v>102</v>
      </c>
      <c r="B73" s="520" t="s">
        <v>223</v>
      </c>
      <c r="C73" s="53"/>
      <c r="D73" s="63"/>
      <c r="E73" s="75"/>
      <c r="F73" s="87"/>
    </row>
    <row r="74" spans="1:6" s="1" customFormat="1" ht="18" customHeight="1" thickBot="1">
      <c r="A74" s="550" t="s">
        <v>224</v>
      </c>
      <c r="B74" s="521" t="s">
        <v>225</v>
      </c>
      <c r="C74" s="47"/>
      <c r="D74" s="57"/>
      <c r="E74" s="69"/>
      <c r="F74" s="89"/>
    </row>
    <row r="75" spans="1:7" s="1" customFormat="1" ht="18" customHeight="1">
      <c r="A75" s="547" t="s">
        <v>226</v>
      </c>
      <c r="B75" s="518" t="s">
        <v>227</v>
      </c>
      <c r="C75" s="53"/>
      <c r="D75" s="63"/>
      <c r="E75" s="75"/>
      <c r="F75" s="98"/>
      <c r="G75" s="67"/>
    </row>
    <row r="76" spans="1:6" ht="18" customHeight="1">
      <c r="A76" s="548" t="s">
        <v>228</v>
      </c>
      <c r="B76" s="519" t="s">
        <v>229</v>
      </c>
      <c r="C76" s="53"/>
      <c r="D76" s="63"/>
      <c r="E76" s="75"/>
      <c r="F76" s="85"/>
    </row>
    <row r="77" spans="1:6" ht="18" customHeight="1" thickBot="1">
      <c r="A77" s="549" t="s">
        <v>230</v>
      </c>
      <c r="B77" s="520" t="s">
        <v>231</v>
      </c>
      <c r="C77" s="53"/>
      <c r="D77" s="63"/>
      <c r="E77" s="75"/>
      <c r="F77" s="99"/>
    </row>
    <row r="78" spans="1:6" ht="18" customHeight="1" thickBot="1">
      <c r="A78" s="550" t="s">
        <v>232</v>
      </c>
      <c r="B78" s="521" t="s">
        <v>233</v>
      </c>
      <c r="C78" s="47"/>
      <c r="D78" s="57"/>
      <c r="E78" s="69"/>
      <c r="F78" s="101"/>
    </row>
    <row r="79" spans="1:6" ht="18" customHeight="1">
      <c r="A79" s="551" t="s">
        <v>234</v>
      </c>
      <c r="B79" s="518" t="s">
        <v>235</v>
      </c>
      <c r="C79" s="53"/>
      <c r="D79" s="63"/>
      <c r="E79" s="75"/>
      <c r="F79" s="100"/>
    </row>
    <row r="80" spans="1:6" ht="18" customHeight="1">
      <c r="A80" s="552" t="s">
        <v>236</v>
      </c>
      <c r="B80" s="519" t="s">
        <v>237</v>
      </c>
      <c r="C80" s="53"/>
      <c r="D80" s="63"/>
      <c r="E80" s="75"/>
      <c r="F80" s="85"/>
    </row>
    <row r="81" spans="1:6" ht="18" customHeight="1">
      <c r="A81" s="552" t="s">
        <v>238</v>
      </c>
      <c r="B81" s="519" t="s">
        <v>239</v>
      </c>
      <c r="C81" s="53"/>
      <c r="D81" s="63"/>
      <c r="E81" s="75"/>
      <c r="F81" s="85"/>
    </row>
    <row r="82" spans="1:6" ht="18" customHeight="1" thickBot="1">
      <c r="A82" s="553" t="s">
        <v>240</v>
      </c>
      <c r="B82" s="520" t="s">
        <v>241</v>
      </c>
      <c r="C82" s="53"/>
      <c r="D82" s="63"/>
      <c r="E82" s="75"/>
      <c r="F82" s="99"/>
    </row>
    <row r="83" spans="1:6" ht="18" customHeight="1" thickBot="1">
      <c r="A83" s="550" t="s">
        <v>242</v>
      </c>
      <c r="B83" s="521" t="s">
        <v>243</v>
      </c>
      <c r="C83" s="56"/>
      <c r="D83" s="66"/>
      <c r="E83" s="78"/>
      <c r="F83" s="101"/>
    </row>
    <row r="84" spans="1:6" ht="18" customHeight="1" thickBot="1">
      <c r="A84" s="550" t="s">
        <v>244</v>
      </c>
      <c r="B84" s="523" t="s">
        <v>245</v>
      </c>
      <c r="C84" s="51"/>
      <c r="D84" s="61"/>
      <c r="E84" s="73"/>
      <c r="F84" s="101"/>
    </row>
    <row r="85" spans="1:6" ht="18" customHeight="1" thickBot="1">
      <c r="A85" s="554" t="s">
        <v>246</v>
      </c>
      <c r="B85" s="524" t="s">
        <v>247</v>
      </c>
      <c r="C85" s="51"/>
      <c r="D85" s="61"/>
      <c r="E85" s="73"/>
      <c r="F85" s="103"/>
    </row>
    <row r="86" spans="1:5" ht="15.75">
      <c r="A86" s="40"/>
      <c r="B86" s="41"/>
      <c r="C86" s="43"/>
      <c r="D86" s="43"/>
      <c r="E86" s="43"/>
    </row>
    <row r="87" spans="1:6" ht="15.75" customHeight="1">
      <c r="A87" s="662" t="s">
        <v>355</v>
      </c>
      <c r="B87" s="662"/>
      <c r="C87" s="662"/>
      <c r="D87" s="662"/>
      <c r="E87" s="662"/>
      <c r="F87" s="662"/>
    </row>
    <row r="88" spans="1:5" ht="15.75">
      <c r="A88" s="5"/>
      <c r="B88" s="5"/>
      <c r="C88" s="5"/>
      <c r="D88" s="5"/>
      <c r="E88" s="5"/>
    </row>
    <row r="89" spans="1:6" ht="16.5" thickBot="1">
      <c r="A89" s="663" t="s">
        <v>364</v>
      </c>
      <c r="B89" s="663"/>
      <c r="C89" s="699" t="s">
        <v>674</v>
      </c>
      <c r="D89" s="699"/>
      <c r="E89" s="699"/>
      <c r="F89" s="699"/>
    </row>
    <row r="90" spans="1:6" ht="24.75" customHeight="1">
      <c r="A90" s="678" t="s">
        <v>37</v>
      </c>
      <c r="B90" s="676" t="s">
        <v>28</v>
      </c>
      <c r="C90" s="658" t="s">
        <v>691</v>
      </c>
      <c r="D90" s="659"/>
      <c r="E90" s="659"/>
      <c r="F90" s="666" t="s">
        <v>125</v>
      </c>
    </row>
    <row r="91" spans="1:6" ht="27" customHeight="1" thickBot="1">
      <c r="A91" s="679"/>
      <c r="B91" s="677"/>
      <c r="C91" s="155" t="s">
        <v>123</v>
      </c>
      <c r="D91" s="156" t="s">
        <v>124</v>
      </c>
      <c r="E91" s="157" t="s">
        <v>360</v>
      </c>
      <c r="F91" s="667"/>
    </row>
    <row r="92" spans="1:6" ht="16.5" thickBot="1">
      <c r="A92" s="3">
        <v>1</v>
      </c>
      <c r="B92" s="4">
        <v>2</v>
      </c>
      <c r="C92" s="31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57" t="s">
        <v>1</v>
      </c>
      <c r="B93" s="526" t="s">
        <v>656</v>
      </c>
      <c r="C93" s="104"/>
      <c r="D93" s="115"/>
      <c r="E93" s="110"/>
      <c r="F93" s="124"/>
    </row>
    <row r="94" spans="1:6" ht="18" customHeight="1">
      <c r="A94" s="558" t="s">
        <v>48</v>
      </c>
      <c r="B94" s="527" t="s">
        <v>29</v>
      </c>
      <c r="C94" s="105"/>
      <c r="D94" s="116"/>
      <c r="E94" s="111"/>
      <c r="F94" s="121"/>
    </row>
    <row r="95" spans="1:6" ht="18" customHeight="1">
      <c r="A95" s="548" t="s">
        <v>49</v>
      </c>
      <c r="B95" s="528" t="s">
        <v>103</v>
      </c>
      <c r="C95" s="49"/>
      <c r="D95" s="59"/>
      <c r="E95" s="71"/>
      <c r="F95" s="122"/>
    </row>
    <row r="96" spans="1:6" ht="18" customHeight="1">
      <c r="A96" s="548" t="s">
        <v>50</v>
      </c>
      <c r="B96" s="528" t="s">
        <v>67</v>
      </c>
      <c r="C96" s="50"/>
      <c r="D96" s="60"/>
      <c r="E96" s="72"/>
      <c r="F96" s="122"/>
    </row>
    <row r="97" spans="1:6" ht="18" customHeight="1">
      <c r="A97" s="548" t="s">
        <v>51</v>
      </c>
      <c r="B97" s="529" t="s">
        <v>104</v>
      </c>
      <c r="C97" s="50"/>
      <c r="D97" s="60"/>
      <c r="E97" s="72"/>
      <c r="F97" s="122"/>
    </row>
    <row r="98" spans="1:6" ht="18" customHeight="1">
      <c r="A98" s="548" t="s">
        <v>59</v>
      </c>
      <c r="B98" s="530" t="s">
        <v>105</v>
      </c>
      <c r="C98" s="50"/>
      <c r="D98" s="60"/>
      <c r="E98" s="72"/>
      <c r="F98" s="122"/>
    </row>
    <row r="99" spans="1:6" ht="18" customHeight="1">
      <c r="A99" s="548" t="s">
        <v>52</v>
      </c>
      <c r="B99" s="528" t="s">
        <v>248</v>
      </c>
      <c r="C99" s="50"/>
      <c r="D99" s="60"/>
      <c r="E99" s="72"/>
      <c r="F99" s="122"/>
    </row>
    <row r="100" spans="1:6" ht="18" customHeight="1">
      <c r="A100" s="548" t="s">
        <v>53</v>
      </c>
      <c r="B100" s="531" t="s">
        <v>249</v>
      </c>
      <c r="C100" s="50"/>
      <c r="D100" s="60"/>
      <c r="E100" s="72"/>
      <c r="F100" s="122"/>
    </row>
    <row r="101" spans="1:6" ht="18" customHeight="1">
      <c r="A101" s="548" t="s">
        <v>60</v>
      </c>
      <c r="B101" s="532" t="s">
        <v>250</v>
      </c>
      <c r="C101" s="50"/>
      <c r="D101" s="60"/>
      <c r="E101" s="72"/>
      <c r="F101" s="122"/>
    </row>
    <row r="102" spans="1:6" ht="18" customHeight="1">
      <c r="A102" s="548" t="s">
        <v>61</v>
      </c>
      <c r="B102" s="532" t="s">
        <v>251</v>
      </c>
      <c r="C102" s="50"/>
      <c r="D102" s="60"/>
      <c r="E102" s="72"/>
      <c r="F102" s="122"/>
    </row>
    <row r="103" spans="1:6" ht="18" customHeight="1">
      <c r="A103" s="548" t="s">
        <v>62</v>
      </c>
      <c r="B103" s="531" t="s">
        <v>252</v>
      </c>
      <c r="C103" s="50"/>
      <c r="D103" s="60"/>
      <c r="E103" s="72"/>
      <c r="F103" s="122"/>
    </row>
    <row r="104" spans="1:6" ht="18" customHeight="1">
      <c r="A104" s="548" t="s">
        <v>63</v>
      </c>
      <c r="B104" s="531" t="s">
        <v>253</v>
      </c>
      <c r="C104" s="50"/>
      <c r="D104" s="60"/>
      <c r="E104" s="72"/>
      <c r="F104" s="122"/>
    </row>
    <row r="105" spans="1:6" ht="18" customHeight="1">
      <c r="A105" s="548" t="s">
        <v>65</v>
      </c>
      <c r="B105" s="532" t="s">
        <v>254</v>
      </c>
      <c r="C105" s="50"/>
      <c r="D105" s="60"/>
      <c r="E105" s="72"/>
      <c r="F105" s="122"/>
    </row>
    <row r="106" spans="1:6" ht="18" customHeight="1">
      <c r="A106" s="559" t="s">
        <v>106</v>
      </c>
      <c r="B106" s="533" t="s">
        <v>255</v>
      </c>
      <c r="C106" s="50"/>
      <c r="D106" s="60"/>
      <c r="E106" s="72"/>
      <c r="F106" s="122"/>
    </row>
    <row r="107" spans="1:6" ht="18" customHeight="1">
      <c r="A107" s="548" t="s">
        <v>256</v>
      </c>
      <c r="B107" s="533" t="s">
        <v>257</v>
      </c>
      <c r="C107" s="50"/>
      <c r="D107" s="60"/>
      <c r="E107" s="72"/>
      <c r="F107" s="122"/>
    </row>
    <row r="108" spans="1:6" ht="18" customHeight="1" thickBot="1">
      <c r="A108" s="560" t="s">
        <v>258</v>
      </c>
      <c r="B108" s="534" t="s">
        <v>259</v>
      </c>
      <c r="C108" s="106"/>
      <c r="D108" s="117"/>
      <c r="E108" s="112"/>
      <c r="F108" s="123"/>
    </row>
    <row r="109" spans="1:6" ht="18" customHeight="1" thickBot="1">
      <c r="A109" s="546" t="s">
        <v>2</v>
      </c>
      <c r="B109" s="535" t="s">
        <v>657</v>
      </c>
      <c r="C109" s="47"/>
      <c r="D109" s="57"/>
      <c r="E109" s="69"/>
      <c r="F109" s="124"/>
    </row>
    <row r="110" spans="1:6" ht="18" customHeight="1">
      <c r="A110" s="547" t="s">
        <v>54</v>
      </c>
      <c r="B110" s="528" t="s">
        <v>260</v>
      </c>
      <c r="C110" s="48"/>
      <c r="D110" s="58"/>
      <c r="E110" s="70"/>
      <c r="F110" s="121"/>
    </row>
    <row r="111" spans="1:6" ht="18" customHeight="1">
      <c r="A111" s="547" t="s">
        <v>55</v>
      </c>
      <c r="B111" s="536" t="s">
        <v>261</v>
      </c>
      <c r="C111" s="48"/>
      <c r="D111" s="58"/>
      <c r="E111" s="70"/>
      <c r="F111" s="122"/>
    </row>
    <row r="112" spans="1:6" ht="18" customHeight="1">
      <c r="A112" s="547" t="s">
        <v>56</v>
      </c>
      <c r="B112" s="536" t="s">
        <v>107</v>
      </c>
      <c r="C112" s="49"/>
      <c r="D112" s="49"/>
      <c r="E112" s="49"/>
      <c r="F112" s="122"/>
    </row>
    <row r="113" spans="1:6" ht="18" customHeight="1">
      <c r="A113" s="547" t="s">
        <v>57</v>
      </c>
      <c r="B113" s="536" t="s">
        <v>262</v>
      </c>
      <c r="C113" s="71"/>
      <c r="D113" s="59"/>
      <c r="E113" s="71"/>
      <c r="F113" s="122"/>
    </row>
    <row r="114" spans="1:6" ht="18" customHeight="1">
      <c r="A114" s="547" t="s">
        <v>58</v>
      </c>
      <c r="B114" s="537" t="s">
        <v>263</v>
      </c>
      <c r="C114" s="71"/>
      <c r="D114" s="59"/>
      <c r="E114" s="71"/>
      <c r="F114" s="122"/>
    </row>
    <row r="115" spans="1:6" ht="18" customHeight="1">
      <c r="A115" s="547" t="s">
        <v>64</v>
      </c>
      <c r="B115" s="538" t="s">
        <v>264</v>
      </c>
      <c r="C115" s="71"/>
      <c r="D115" s="59"/>
      <c r="E115" s="71"/>
      <c r="F115" s="122"/>
    </row>
    <row r="116" spans="1:6" ht="18" customHeight="1">
      <c r="A116" s="547" t="s">
        <v>66</v>
      </c>
      <c r="B116" s="539" t="s">
        <v>265</v>
      </c>
      <c r="C116" s="71"/>
      <c r="D116" s="59"/>
      <c r="E116" s="71"/>
      <c r="F116" s="122"/>
    </row>
    <row r="117" spans="1:6" ht="18" customHeight="1">
      <c r="A117" s="547" t="s">
        <v>108</v>
      </c>
      <c r="B117" s="532" t="s">
        <v>251</v>
      </c>
      <c r="C117" s="71"/>
      <c r="D117" s="59"/>
      <c r="E117" s="71"/>
      <c r="F117" s="122"/>
    </row>
    <row r="118" spans="1:6" ht="18" customHeight="1">
      <c r="A118" s="547" t="s">
        <v>109</v>
      </c>
      <c r="B118" s="532" t="s">
        <v>266</v>
      </c>
      <c r="C118" s="71"/>
      <c r="D118" s="59"/>
      <c r="E118" s="71"/>
      <c r="F118" s="122"/>
    </row>
    <row r="119" spans="1:6" ht="18" customHeight="1">
      <c r="A119" s="547" t="s">
        <v>267</v>
      </c>
      <c r="B119" s="532" t="s">
        <v>268</v>
      </c>
      <c r="C119" s="71"/>
      <c r="D119" s="59"/>
      <c r="E119" s="71"/>
      <c r="F119" s="122"/>
    </row>
    <row r="120" spans="1:6" ht="18" customHeight="1">
      <c r="A120" s="547" t="s">
        <v>269</v>
      </c>
      <c r="B120" s="532" t="s">
        <v>254</v>
      </c>
      <c r="C120" s="71"/>
      <c r="D120" s="59"/>
      <c r="E120" s="71"/>
      <c r="F120" s="122"/>
    </row>
    <row r="121" spans="1:6" ht="18" customHeight="1">
      <c r="A121" s="547" t="s">
        <v>270</v>
      </c>
      <c r="B121" s="532" t="s">
        <v>271</v>
      </c>
      <c r="C121" s="71"/>
      <c r="D121" s="59"/>
      <c r="E121" s="71"/>
      <c r="F121" s="122"/>
    </row>
    <row r="122" spans="1:6" ht="18" customHeight="1" thickBot="1">
      <c r="A122" s="559" t="s">
        <v>272</v>
      </c>
      <c r="B122" s="532" t="s">
        <v>273</v>
      </c>
      <c r="C122" s="72"/>
      <c r="D122" s="60"/>
      <c r="E122" s="72"/>
      <c r="F122" s="123"/>
    </row>
    <row r="123" spans="1:6" ht="18" customHeight="1" thickBot="1">
      <c r="A123" s="546" t="s">
        <v>3</v>
      </c>
      <c r="B123" s="540" t="s">
        <v>274</v>
      </c>
      <c r="C123" s="47"/>
      <c r="D123" s="57"/>
      <c r="E123" s="69"/>
      <c r="F123" s="120"/>
    </row>
    <row r="124" spans="1:6" ht="18" customHeight="1">
      <c r="A124" s="547" t="s">
        <v>38</v>
      </c>
      <c r="B124" s="541" t="s">
        <v>33</v>
      </c>
      <c r="C124" s="48"/>
      <c r="D124" s="58"/>
      <c r="E124" s="70"/>
      <c r="F124" s="121"/>
    </row>
    <row r="125" spans="1:6" ht="18" customHeight="1" thickBot="1">
      <c r="A125" s="549" t="s">
        <v>149</v>
      </c>
      <c r="B125" s="536" t="s">
        <v>34</v>
      </c>
      <c r="C125" s="50"/>
      <c r="D125" s="60"/>
      <c r="E125" s="72"/>
      <c r="F125" s="123"/>
    </row>
    <row r="126" spans="1:6" ht="18" customHeight="1" thickBot="1">
      <c r="A126" s="546" t="s">
        <v>4</v>
      </c>
      <c r="B126" s="540" t="s">
        <v>275</v>
      </c>
      <c r="C126" s="47"/>
      <c r="D126" s="57"/>
      <c r="E126" s="69"/>
      <c r="F126" s="120"/>
    </row>
    <row r="127" spans="1:6" ht="18" customHeight="1" thickBot="1">
      <c r="A127" s="546" t="s">
        <v>5</v>
      </c>
      <c r="B127" s="540" t="s">
        <v>276</v>
      </c>
      <c r="C127" s="47"/>
      <c r="D127" s="57"/>
      <c r="E127" s="69"/>
      <c r="F127" s="120"/>
    </row>
    <row r="128" spans="1:6" ht="18" customHeight="1">
      <c r="A128" s="547" t="s">
        <v>41</v>
      </c>
      <c r="B128" s="541" t="s">
        <v>277</v>
      </c>
      <c r="C128" s="71"/>
      <c r="D128" s="59"/>
      <c r="E128" s="71"/>
      <c r="F128" s="121"/>
    </row>
    <row r="129" spans="1:6" ht="18" customHeight="1">
      <c r="A129" s="547" t="s">
        <v>42</v>
      </c>
      <c r="B129" s="541" t="s">
        <v>278</v>
      </c>
      <c r="C129" s="71"/>
      <c r="D129" s="59"/>
      <c r="E129" s="71"/>
      <c r="F129" s="122"/>
    </row>
    <row r="130" spans="1:6" ht="18" customHeight="1" thickBot="1">
      <c r="A130" s="559" t="s">
        <v>43</v>
      </c>
      <c r="B130" s="542" t="s">
        <v>279</v>
      </c>
      <c r="C130" s="71"/>
      <c r="D130" s="59"/>
      <c r="E130" s="71"/>
      <c r="F130" s="123"/>
    </row>
    <row r="131" spans="1:6" ht="18" customHeight="1" thickBot="1">
      <c r="A131" s="546" t="s">
        <v>6</v>
      </c>
      <c r="B131" s="540" t="s">
        <v>280</v>
      </c>
      <c r="C131" s="47"/>
      <c r="D131" s="57"/>
      <c r="E131" s="69"/>
      <c r="F131" s="120"/>
    </row>
    <row r="132" spans="1:6" ht="18" customHeight="1">
      <c r="A132" s="547" t="s">
        <v>44</v>
      </c>
      <c r="B132" s="541" t="s">
        <v>281</v>
      </c>
      <c r="C132" s="71"/>
      <c r="D132" s="59"/>
      <c r="E132" s="71"/>
      <c r="F132" s="121"/>
    </row>
    <row r="133" spans="1:6" ht="18" customHeight="1">
      <c r="A133" s="547" t="s">
        <v>45</v>
      </c>
      <c r="B133" s="541" t="s">
        <v>282</v>
      </c>
      <c r="C133" s="71"/>
      <c r="D133" s="59"/>
      <c r="E133" s="71"/>
      <c r="F133" s="122"/>
    </row>
    <row r="134" spans="1:6" ht="18" customHeight="1">
      <c r="A134" s="547" t="s">
        <v>183</v>
      </c>
      <c r="B134" s="541" t="s">
        <v>283</v>
      </c>
      <c r="C134" s="71"/>
      <c r="D134" s="59"/>
      <c r="E134" s="71"/>
      <c r="F134" s="122"/>
    </row>
    <row r="135" spans="1:6" ht="18" customHeight="1" thickBot="1">
      <c r="A135" s="559" t="s">
        <v>185</v>
      </c>
      <c r="B135" s="542" t="s">
        <v>284</v>
      </c>
      <c r="C135" s="71"/>
      <c r="D135" s="59"/>
      <c r="E135" s="71"/>
      <c r="F135" s="123"/>
    </row>
    <row r="136" spans="1:6" ht="18" customHeight="1" thickBot="1">
      <c r="A136" s="546" t="s">
        <v>7</v>
      </c>
      <c r="B136" s="540" t="s">
        <v>285</v>
      </c>
      <c r="C136" s="51"/>
      <c r="D136" s="61"/>
      <c r="E136" s="73"/>
      <c r="F136" s="120"/>
    </row>
    <row r="137" spans="1:6" ht="18" customHeight="1">
      <c r="A137" s="547" t="s">
        <v>46</v>
      </c>
      <c r="B137" s="541" t="s">
        <v>286</v>
      </c>
      <c r="C137" s="71"/>
      <c r="D137" s="59"/>
      <c r="E137" s="71"/>
      <c r="F137" s="121"/>
    </row>
    <row r="138" spans="1:6" ht="18" customHeight="1">
      <c r="A138" s="547" t="s">
        <v>47</v>
      </c>
      <c r="B138" s="541" t="s">
        <v>287</v>
      </c>
      <c r="C138" s="71"/>
      <c r="D138" s="59"/>
      <c r="E138" s="71"/>
      <c r="F138" s="122"/>
    </row>
    <row r="139" spans="1:6" ht="18" customHeight="1">
      <c r="A139" s="547" t="s">
        <v>98</v>
      </c>
      <c r="B139" s="541" t="s">
        <v>288</v>
      </c>
      <c r="C139" s="71"/>
      <c r="D139" s="59"/>
      <c r="E139" s="71"/>
      <c r="F139" s="122"/>
    </row>
    <row r="140" spans="1:6" ht="18" customHeight="1" thickBot="1">
      <c r="A140" s="559" t="s">
        <v>193</v>
      </c>
      <c r="B140" s="542" t="s">
        <v>289</v>
      </c>
      <c r="C140" s="71"/>
      <c r="D140" s="59"/>
      <c r="E140" s="71"/>
      <c r="F140" s="123"/>
    </row>
    <row r="141" spans="1:6" ht="18" customHeight="1" thickBot="1">
      <c r="A141" s="546" t="s">
        <v>8</v>
      </c>
      <c r="B141" s="540" t="s">
        <v>290</v>
      </c>
      <c r="C141" s="107"/>
      <c r="D141" s="118"/>
      <c r="E141" s="113"/>
      <c r="F141" s="120"/>
    </row>
    <row r="142" spans="1:6" ht="18" customHeight="1">
      <c r="A142" s="547" t="s">
        <v>99</v>
      </c>
      <c r="B142" s="541" t="s">
        <v>291</v>
      </c>
      <c r="C142" s="71"/>
      <c r="D142" s="59"/>
      <c r="E142" s="71"/>
      <c r="F142" s="121"/>
    </row>
    <row r="143" spans="1:6" ht="18" customHeight="1">
      <c r="A143" s="547" t="s">
        <v>100</v>
      </c>
      <c r="B143" s="541" t="s">
        <v>292</v>
      </c>
      <c r="C143" s="71"/>
      <c r="D143" s="59"/>
      <c r="E143" s="71"/>
      <c r="F143" s="122"/>
    </row>
    <row r="144" spans="1:6" ht="18" customHeight="1">
      <c r="A144" s="547" t="s">
        <v>198</v>
      </c>
      <c r="B144" s="541" t="s">
        <v>293</v>
      </c>
      <c r="C144" s="71"/>
      <c r="D144" s="59"/>
      <c r="E144" s="71"/>
      <c r="F144" s="122"/>
    </row>
    <row r="145" spans="1:6" ht="18" customHeight="1" thickBot="1">
      <c r="A145" s="547" t="s">
        <v>200</v>
      </c>
      <c r="B145" s="541" t="s">
        <v>294</v>
      </c>
      <c r="C145" s="71"/>
      <c r="D145" s="59"/>
      <c r="E145" s="71"/>
      <c r="F145" s="123"/>
    </row>
    <row r="146" spans="1:6" ht="18" customHeight="1" thickBot="1">
      <c r="A146" s="546" t="s">
        <v>9</v>
      </c>
      <c r="B146" s="540" t="s">
        <v>295</v>
      </c>
      <c r="C146" s="108"/>
      <c r="D146" s="119"/>
      <c r="E146" s="114"/>
      <c r="F146" s="120"/>
    </row>
    <row r="147" spans="1:6" ht="18" customHeight="1" thickBot="1">
      <c r="A147" s="561" t="s">
        <v>10</v>
      </c>
      <c r="B147" s="543" t="s">
        <v>296</v>
      </c>
      <c r="C147" s="108"/>
      <c r="D147" s="119"/>
      <c r="E147" s="114"/>
      <c r="F147" s="120"/>
    </row>
    <row r="148" spans="1:2" ht="18" customHeight="1">
      <c r="A148" s="544"/>
      <c r="B148" s="544"/>
    </row>
    <row r="149" spans="1:5" ht="18" customHeight="1">
      <c r="A149" s="476"/>
      <c r="B149" s="476"/>
      <c r="C149" s="5"/>
      <c r="D149" s="5"/>
      <c r="E149" s="5"/>
    </row>
    <row r="150" spans="1:6" ht="18" customHeight="1" thickBot="1">
      <c r="A150" s="691" t="s">
        <v>363</v>
      </c>
      <c r="B150" s="691"/>
      <c r="C150" s="700" t="s">
        <v>128</v>
      </c>
      <c r="D150" s="700"/>
      <c r="E150" s="700"/>
      <c r="F150" s="700"/>
    </row>
    <row r="151" spans="1:6" ht="18" customHeight="1" thickBot="1">
      <c r="A151" s="546">
        <v>1</v>
      </c>
      <c r="B151" s="535" t="s">
        <v>297</v>
      </c>
      <c r="C151" s="47">
        <f>+C61-C126</f>
        <v>0</v>
      </c>
      <c r="D151" s="57">
        <f>+D61-D126</f>
        <v>0</v>
      </c>
      <c r="E151" s="57">
        <f>+E61-E126</f>
        <v>0</v>
      </c>
      <c r="F151" s="161"/>
    </row>
    <row r="152" spans="1:6" ht="18" customHeight="1" thickBot="1">
      <c r="A152" s="546" t="s">
        <v>2</v>
      </c>
      <c r="B152" s="535" t="s">
        <v>298</v>
      </c>
      <c r="C152" s="47">
        <f>+C84-C146</f>
        <v>0</v>
      </c>
      <c r="D152" s="57">
        <f>+D84-D146</f>
        <v>0</v>
      </c>
      <c r="E152" s="57">
        <f>+E84-E146</f>
        <v>0</v>
      </c>
      <c r="F152" s="161"/>
    </row>
  </sheetData>
  <sheetProtection/>
  <mergeCells count="16">
    <mergeCell ref="A87:F87"/>
    <mergeCell ref="B3:B4"/>
    <mergeCell ref="A3:A4"/>
    <mergeCell ref="A1:F1"/>
    <mergeCell ref="A2:B2"/>
    <mergeCell ref="C2:F2"/>
    <mergeCell ref="C3:E3"/>
    <mergeCell ref="F3:F4"/>
    <mergeCell ref="A89:B89"/>
    <mergeCell ref="C89:F89"/>
    <mergeCell ref="C90:E90"/>
    <mergeCell ref="F90:F91"/>
    <mergeCell ref="A150:B150"/>
    <mergeCell ref="C150:F150"/>
    <mergeCell ref="B90:B91"/>
    <mergeCell ref="A90:A91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7" r:id="rId1"/>
  <headerFooter alignWithMargins="0">
    <oddHeader xml:space="preserve">&amp;C&amp;"Times New Roman CE,Félkövér"&amp;12
MÓRÁGY KÖZSÉGI ÖNKORMÁNYZAT
2017. ÉVI KÖLTSÉGVETÉSÉNEK ÁLLAMI (ÁLLAMIGAZGATÁSI) FELADATOK MÉRLEGE
&amp;R&amp;"Times New Roman CE,Félkövér dőlt"&amp;11 1.4. számú melléklet </oddHeader>
  </headerFooter>
  <rowBreaks count="1" manualBreakCount="1">
    <brk id="8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2"/>
  <sheetViews>
    <sheetView view="pageLayout" zoomScaleNormal="120" zoomScaleSheetLayoutView="130" workbookViewId="0" topLeftCell="A88">
      <selection activeCell="B102" sqref="B102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5" width="15.375" style="45" customWidth="1"/>
    <col min="6" max="6" width="15.125" style="5" customWidth="1"/>
    <col min="7" max="7" width="9.00390625" style="5" customWidth="1"/>
    <col min="8" max="16384" width="9.375" style="5" customWidth="1"/>
  </cols>
  <sheetData>
    <row r="1" spans="1:6" ht="15.75" customHeight="1">
      <c r="A1" s="662" t="s">
        <v>356</v>
      </c>
      <c r="B1" s="662"/>
      <c r="C1" s="662"/>
      <c r="D1" s="662"/>
      <c r="E1" s="662"/>
      <c r="F1" s="662"/>
    </row>
    <row r="2" spans="1:6" ht="15.75" customHeight="1" thickBot="1">
      <c r="A2" s="657" t="s">
        <v>361</v>
      </c>
      <c r="B2" s="657"/>
      <c r="C2" s="661" t="s">
        <v>674</v>
      </c>
      <c r="D2" s="661"/>
      <c r="E2" s="661"/>
      <c r="F2" s="661"/>
    </row>
    <row r="3" spans="1:6" ht="24" customHeight="1">
      <c r="A3" s="678" t="s">
        <v>37</v>
      </c>
      <c r="B3" s="676" t="s">
        <v>0</v>
      </c>
      <c r="C3" s="658" t="s">
        <v>691</v>
      </c>
      <c r="D3" s="659"/>
      <c r="E3" s="660"/>
      <c r="F3" s="666" t="s">
        <v>125</v>
      </c>
    </row>
    <row r="4" spans="1:6" ht="24" customHeight="1" thickBot="1">
      <c r="A4" s="679"/>
      <c r="B4" s="677"/>
      <c r="C4" s="155" t="s">
        <v>123</v>
      </c>
      <c r="D4" s="156" t="s">
        <v>124</v>
      </c>
      <c r="E4" s="157" t="s">
        <v>362</v>
      </c>
      <c r="F4" s="667"/>
    </row>
    <row r="5" spans="1:6" ht="21" customHeight="1" thickBot="1">
      <c r="A5" s="38">
        <v>1</v>
      </c>
      <c r="B5" s="39">
        <v>2</v>
      </c>
      <c r="C5" s="46">
        <v>3</v>
      </c>
      <c r="D5" s="4">
        <v>4</v>
      </c>
      <c r="E5" s="68">
        <v>5</v>
      </c>
      <c r="F5" s="44">
        <v>6</v>
      </c>
    </row>
    <row r="6" spans="1:6" s="6" customFormat="1" ht="18" customHeight="1" thickBot="1">
      <c r="A6" s="546" t="s">
        <v>1</v>
      </c>
      <c r="B6" s="517" t="s">
        <v>132</v>
      </c>
      <c r="C6" s="47"/>
      <c r="D6" s="57"/>
      <c r="E6" s="69"/>
      <c r="F6" s="102"/>
    </row>
    <row r="7" spans="1:6" s="1" customFormat="1" ht="18" customHeight="1">
      <c r="A7" s="547" t="s">
        <v>48</v>
      </c>
      <c r="B7" s="518" t="s">
        <v>133</v>
      </c>
      <c r="C7" s="48"/>
      <c r="D7" s="58"/>
      <c r="E7" s="70"/>
      <c r="F7" s="86"/>
    </row>
    <row r="8" spans="1:6" s="1" customFormat="1" ht="18" customHeight="1">
      <c r="A8" s="548" t="s">
        <v>49</v>
      </c>
      <c r="B8" s="519" t="s">
        <v>134</v>
      </c>
      <c r="C8" s="49"/>
      <c r="D8" s="59"/>
      <c r="E8" s="71"/>
      <c r="F8" s="86"/>
    </row>
    <row r="9" spans="1:6" s="1" customFormat="1" ht="18" customHeight="1">
      <c r="A9" s="548" t="s">
        <v>50</v>
      </c>
      <c r="B9" s="519" t="s">
        <v>135</v>
      </c>
      <c r="C9" s="49"/>
      <c r="D9" s="59"/>
      <c r="E9" s="71"/>
      <c r="F9" s="86"/>
    </row>
    <row r="10" spans="1:6" s="1" customFormat="1" ht="18" customHeight="1">
      <c r="A10" s="548" t="s">
        <v>51</v>
      </c>
      <c r="B10" s="519" t="s">
        <v>136</v>
      </c>
      <c r="C10" s="49"/>
      <c r="D10" s="59"/>
      <c r="E10" s="71"/>
      <c r="F10" s="86"/>
    </row>
    <row r="11" spans="1:6" s="1" customFormat="1" ht="18" customHeight="1">
      <c r="A11" s="548" t="s">
        <v>137</v>
      </c>
      <c r="B11" s="519" t="s">
        <v>138</v>
      </c>
      <c r="C11" s="49"/>
      <c r="D11" s="59"/>
      <c r="E11" s="71"/>
      <c r="F11" s="80"/>
    </row>
    <row r="12" spans="1:6" s="1" customFormat="1" ht="18" customHeight="1" thickBot="1">
      <c r="A12" s="549" t="s">
        <v>52</v>
      </c>
      <c r="B12" s="520" t="s">
        <v>139</v>
      </c>
      <c r="C12" s="49"/>
      <c r="D12" s="59"/>
      <c r="E12" s="71"/>
      <c r="F12" s="87"/>
    </row>
    <row r="13" spans="1:6" s="1" customFormat="1" ht="18" customHeight="1" thickBot="1">
      <c r="A13" s="546" t="s">
        <v>2</v>
      </c>
      <c r="B13" s="521" t="s">
        <v>140</v>
      </c>
      <c r="C13" s="47"/>
      <c r="D13" s="57"/>
      <c r="E13" s="69"/>
      <c r="F13" s="89"/>
    </row>
    <row r="14" spans="1:6" s="1" customFormat="1" ht="18" customHeight="1">
      <c r="A14" s="547" t="s">
        <v>54</v>
      </c>
      <c r="B14" s="518" t="s">
        <v>141</v>
      </c>
      <c r="C14" s="48"/>
      <c r="D14" s="58"/>
      <c r="E14" s="70"/>
      <c r="F14" s="88"/>
    </row>
    <row r="15" spans="1:6" s="1" customFormat="1" ht="18" customHeight="1">
      <c r="A15" s="548" t="s">
        <v>55</v>
      </c>
      <c r="B15" s="519" t="s">
        <v>142</v>
      </c>
      <c r="C15" s="49"/>
      <c r="D15" s="59"/>
      <c r="E15" s="71"/>
      <c r="F15" s="80"/>
    </row>
    <row r="16" spans="1:6" s="1" customFormat="1" ht="18" customHeight="1">
      <c r="A16" s="548" t="s">
        <v>56</v>
      </c>
      <c r="B16" s="519" t="s">
        <v>143</v>
      </c>
      <c r="C16" s="49"/>
      <c r="D16" s="59"/>
      <c r="E16" s="71"/>
      <c r="F16" s="80"/>
    </row>
    <row r="17" spans="1:6" s="1" customFormat="1" ht="18" customHeight="1">
      <c r="A17" s="548" t="s">
        <v>57</v>
      </c>
      <c r="B17" s="519" t="s">
        <v>144</v>
      </c>
      <c r="C17" s="49"/>
      <c r="D17" s="59"/>
      <c r="E17" s="71"/>
      <c r="F17" s="81"/>
    </row>
    <row r="18" spans="1:6" s="1" customFormat="1" ht="18" customHeight="1">
      <c r="A18" s="548" t="s">
        <v>58</v>
      </c>
      <c r="B18" s="519" t="s">
        <v>145</v>
      </c>
      <c r="C18" s="49"/>
      <c r="D18" s="59"/>
      <c r="E18" s="71"/>
      <c r="F18" s="80"/>
    </row>
    <row r="19" spans="1:6" s="1" customFormat="1" ht="18" customHeight="1" thickBot="1">
      <c r="A19" s="549" t="s">
        <v>64</v>
      </c>
      <c r="B19" s="520" t="s">
        <v>146</v>
      </c>
      <c r="C19" s="50"/>
      <c r="D19" s="60"/>
      <c r="E19" s="72"/>
      <c r="F19" s="87"/>
    </row>
    <row r="20" spans="1:6" s="1" customFormat="1" ht="18" customHeight="1" thickBot="1">
      <c r="A20" s="546" t="s">
        <v>3</v>
      </c>
      <c r="B20" s="517" t="s">
        <v>147</v>
      </c>
      <c r="C20" s="47"/>
      <c r="D20" s="57"/>
      <c r="E20" s="69"/>
      <c r="F20" s="103"/>
    </row>
    <row r="21" spans="1:6" s="1" customFormat="1" ht="18" customHeight="1">
      <c r="A21" s="547" t="s">
        <v>38</v>
      </c>
      <c r="B21" s="518" t="s">
        <v>148</v>
      </c>
      <c r="C21" s="48"/>
      <c r="D21" s="58"/>
      <c r="E21" s="70"/>
      <c r="F21" s="88"/>
    </row>
    <row r="22" spans="1:6" s="1" customFormat="1" ht="18" customHeight="1">
      <c r="A22" s="548" t="s">
        <v>149</v>
      </c>
      <c r="B22" s="519" t="s">
        <v>150</v>
      </c>
      <c r="C22" s="49"/>
      <c r="D22" s="59"/>
      <c r="E22" s="71"/>
      <c r="F22" s="80"/>
    </row>
    <row r="23" spans="1:6" s="1" customFormat="1" ht="18" customHeight="1">
      <c r="A23" s="548" t="s">
        <v>151</v>
      </c>
      <c r="B23" s="519" t="s">
        <v>152</v>
      </c>
      <c r="C23" s="49"/>
      <c r="D23" s="59"/>
      <c r="E23" s="71"/>
      <c r="F23" s="79"/>
    </row>
    <row r="24" spans="1:6" s="1" customFormat="1" ht="18" customHeight="1">
      <c r="A24" s="548" t="s">
        <v>153</v>
      </c>
      <c r="B24" s="519" t="s">
        <v>154</v>
      </c>
      <c r="C24" s="49"/>
      <c r="D24" s="59"/>
      <c r="E24" s="71"/>
      <c r="F24" s="81"/>
    </row>
    <row r="25" spans="1:6" s="1" customFormat="1" ht="18" customHeight="1">
      <c r="A25" s="548" t="s">
        <v>89</v>
      </c>
      <c r="B25" s="519" t="s">
        <v>155</v>
      </c>
      <c r="C25" s="49"/>
      <c r="D25" s="59"/>
      <c r="E25" s="71"/>
      <c r="F25" s="80"/>
    </row>
    <row r="26" spans="1:6" s="1" customFormat="1" ht="18" customHeight="1" thickBot="1">
      <c r="A26" s="549" t="s">
        <v>90</v>
      </c>
      <c r="B26" s="520" t="s">
        <v>156</v>
      </c>
      <c r="C26" s="50"/>
      <c r="D26" s="60"/>
      <c r="E26" s="72"/>
      <c r="F26" s="87"/>
    </row>
    <row r="27" spans="1:6" s="1" customFormat="1" ht="18" customHeight="1" thickBot="1">
      <c r="A27" s="546" t="s">
        <v>91</v>
      </c>
      <c r="B27" s="517" t="s">
        <v>157</v>
      </c>
      <c r="C27" s="51"/>
      <c r="D27" s="61"/>
      <c r="E27" s="73"/>
      <c r="F27" s="103"/>
    </row>
    <row r="28" spans="1:6" s="1" customFormat="1" ht="18" customHeight="1">
      <c r="A28" s="547" t="s">
        <v>39</v>
      </c>
      <c r="B28" s="518" t="s">
        <v>158</v>
      </c>
      <c r="C28" s="52"/>
      <c r="D28" s="62"/>
      <c r="E28" s="74"/>
      <c r="F28" s="88"/>
    </row>
    <row r="29" spans="1:6" s="1" customFormat="1" ht="18" customHeight="1">
      <c r="A29" s="548" t="s">
        <v>159</v>
      </c>
      <c r="B29" s="519" t="s">
        <v>160</v>
      </c>
      <c r="C29" s="49"/>
      <c r="D29" s="59"/>
      <c r="E29" s="71"/>
      <c r="F29" s="80"/>
    </row>
    <row r="30" spans="1:6" s="1" customFormat="1" ht="18" customHeight="1">
      <c r="A30" s="548" t="s">
        <v>161</v>
      </c>
      <c r="B30" s="519" t="s">
        <v>162</v>
      </c>
      <c r="C30" s="49"/>
      <c r="D30" s="59"/>
      <c r="E30" s="71"/>
      <c r="F30" s="80"/>
    </row>
    <row r="31" spans="1:6" s="1" customFormat="1" ht="18" customHeight="1">
      <c r="A31" s="548" t="s">
        <v>40</v>
      </c>
      <c r="B31" s="519" t="s">
        <v>119</v>
      </c>
      <c r="C31" s="49"/>
      <c r="D31" s="59"/>
      <c r="E31" s="71"/>
      <c r="F31" s="80"/>
    </row>
    <row r="32" spans="1:6" s="1" customFormat="1" ht="18" customHeight="1">
      <c r="A32" s="548" t="s">
        <v>163</v>
      </c>
      <c r="B32" s="519" t="s">
        <v>164</v>
      </c>
      <c r="C32" s="49"/>
      <c r="D32" s="59"/>
      <c r="E32" s="71"/>
      <c r="F32" s="80"/>
    </row>
    <row r="33" spans="1:6" s="1" customFormat="1" ht="18" customHeight="1" thickBot="1">
      <c r="A33" s="549" t="s">
        <v>165</v>
      </c>
      <c r="B33" s="520" t="s">
        <v>166</v>
      </c>
      <c r="C33" s="50"/>
      <c r="D33" s="60"/>
      <c r="E33" s="72"/>
      <c r="F33" s="80"/>
    </row>
    <row r="34" spans="1:6" s="1" customFormat="1" ht="18" customHeight="1" thickBot="1">
      <c r="A34" s="546" t="s">
        <v>5</v>
      </c>
      <c r="B34" s="517" t="s">
        <v>167</v>
      </c>
      <c r="C34" s="47"/>
      <c r="D34" s="57"/>
      <c r="E34" s="69"/>
      <c r="F34" s="7"/>
    </row>
    <row r="35" spans="1:6" s="1" customFormat="1" ht="18" customHeight="1">
      <c r="A35" s="547" t="s">
        <v>41</v>
      </c>
      <c r="B35" s="518" t="s">
        <v>168</v>
      </c>
      <c r="C35" s="48"/>
      <c r="D35" s="58"/>
      <c r="E35" s="70"/>
      <c r="F35" s="91"/>
    </row>
    <row r="36" spans="1:6" s="1" customFormat="1" ht="18" customHeight="1">
      <c r="A36" s="548" t="s">
        <v>42</v>
      </c>
      <c r="B36" s="519" t="s">
        <v>169</v>
      </c>
      <c r="C36" s="49"/>
      <c r="D36" s="59"/>
      <c r="E36" s="71"/>
      <c r="F36" s="82"/>
    </row>
    <row r="37" spans="1:6" s="1" customFormat="1" ht="18" customHeight="1">
      <c r="A37" s="548" t="s">
        <v>43</v>
      </c>
      <c r="B37" s="519" t="s">
        <v>170</v>
      </c>
      <c r="C37" s="49"/>
      <c r="D37" s="59"/>
      <c r="E37" s="71"/>
      <c r="F37" s="82"/>
    </row>
    <row r="38" spans="1:6" s="1" customFormat="1" ht="18" customHeight="1">
      <c r="A38" s="548" t="s">
        <v>93</v>
      </c>
      <c r="B38" s="519" t="s">
        <v>171</v>
      </c>
      <c r="C38" s="49"/>
      <c r="D38" s="59"/>
      <c r="E38" s="71"/>
      <c r="F38" s="82"/>
    </row>
    <row r="39" spans="1:6" s="1" customFormat="1" ht="18" customHeight="1">
      <c r="A39" s="548" t="s">
        <v>94</v>
      </c>
      <c r="B39" s="519" t="s">
        <v>172</v>
      </c>
      <c r="C39" s="49"/>
      <c r="D39" s="59"/>
      <c r="E39" s="71"/>
      <c r="F39" s="82"/>
    </row>
    <row r="40" spans="1:6" s="1" customFormat="1" ht="18" customHeight="1">
      <c r="A40" s="548" t="s">
        <v>95</v>
      </c>
      <c r="B40" s="519" t="s">
        <v>173</v>
      </c>
      <c r="C40" s="49"/>
      <c r="D40" s="59"/>
      <c r="E40" s="71"/>
      <c r="F40" s="82"/>
    </row>
    <row r="41" spans="1:6" s="1" customFormat="1" ht="18" customHeight="1">
      <c r="A41" s="548" t="s">
        <v>96</v>
      </c>
      <c r="B41" s="519" t="s">
        <v>174</v>
      </c>
      <c r="C41" s="49"/>
      <c r="D41" s="59"/>
      <c r="E41" s="71"/>
      <c r="F41" s="83"/>
    </row>
    <row r="42" spans="1:6" s="1" customFormat="1" ht="18" customHeight="1">
      <c r="A42" s="548" t="s">
        <v>175</v>
      </c>
      <c r="B42" s="519" t="s">
        <v>176</v>
      </c>
      <c r="C42" s="49"/>
      <c r="D42" s="59"/>
      <c r="E42" s="71"/>
      <c r="F42" s="82"/>
    </row>
    <row r="43" spans="1:6" s="1" customFormat="1" ht="18" customHeight="1">
      <c r="A43" s="548" t="s">
        <v>126</v>
      </c>
      <c r="B43" s="519" t="s">
        <v>177</v>
      </c>
      <c r="C43" s="53"/>
      <c r="D43" s="63"/>
      <c r="E43" s="75"/>
      <c r="F43" s="82"/>
    </row>
    <row r="44" spans="1:6" s="1" customFormat="1" ht="18" customHeight="1" thickBot="1">
      <c r="A44" s="549" t="s">
        <v>178</v>
      </c>
      <c r="B44" s="520" t="s">
        <v>179</v>
      </c>
      <c r="C44" s="54"/>
      <c r="D44" s="64"/>
      <c r="E44" s="76"/>
      <c r="F44" s="90"/>
    </row>
    <row r="45" spans="1:6" s="1" customFormat="1" ht="18" customHeight="1" thickBot="1">
      <c r="A45" s="546" t="s">
        <v>6</v>
      </c>
      <c r="B45" s="517" t="s">
        <v>180</v>
      </c>
      <c r="C45" s="47"/>
      <c r="D45" s="57"/>
      <c r="E45" s="69"/>
      <c r="F45" s="103"/>
    </row>
    <row r="46" spans="1:6" s="1" customFormat="1" ht="18" customHeight="1">
      <c r="A46" s="547" t="s">
        <v>44</v>
      </c>
      <c r="B46" s="518" t="s">
        <v>181</v>
      </c>
      <c r="C46" s="55"/>
      <c r="D46" s="65"/>
      <c r="E46" s="77"/>
      <c r="F46" s="92"/>
    </row>
    <row r="47" spans="1:6" s="1" customFormat="1" ht="18" customHeight="1">
      <c r="A47" s="548" t="s">
        <v>45</v>
      </c>
      <c r="B47" s="519" t="s">
        <v>182</v>
      </c>
      <c r="C47" s="53"/>
      <c r="D47" s="63"/>
      <c r="E47" s="75"/>
      <c r="F47" s="81"/>
    </row>
    <row r="48" spans="1:6" s="1" customFormat="1" ht="18" customHeight="1">
      <c r="A48" s="548" t="s">
        <v>183</v>
      </c>
      <c r="B48" s="519" t="s">
        <v>184</v>
      </c>
      <c r="C48" s="53"/>
      <c r="D48" s="63"/>
      <c r="E48" s="75"/>
      <c r="F48" s="82"/>
    </row>
    <row r="49" spans="1:6" s="1" customFormat="1" ht="18" customHeight="1">
      <c r="A49" s="548" t="s">
        <v>185</v>
      </c>
      <c r="B49" s="519" t="s">
        <v>186</v>
      </c>
      <c r="C49" s="53"/>
      <c r="D49" s="63"/>
      <c r="E49" s="75"/>
      <c r="F49" s="80"/>
    </row>
    <row r="50" spans="1:6" s="1" customFormat="1" ht="18" customHeight="1" thickBot="1">
      <c r="A50" s="549" t="s">
        <v>187</v>
      </c>
      <c r="B50" s="520" t="s">
        <v>188</v>
      </c>
      <c r="C50" s="54"/>
      <c r="D50" s="64"/>
      <c r="E50" s="76"/>
      <c r="F50" s="87"/>
    </row>
    <row r="51" spans="1:6" s="1" customFormat="1" ht="18" customHeight="1" thickBot="1">
      <c r="A51" s="546" t="s">
        <v>97</v>
      </c>
      <c r="B51" s="517" t="s">
        <v>189</v>
      </c>
      <c r="C51" s="47"/>
      <c r="D51" s="57"/>
      <c r="E51" s="69"/>
      <c r="F51" s="7"/>
    </row>
    <row r="52" spans="1:6" s="1" customFormat="1" ht="18" customHeight="1">
      <c r="A52" s="547" t="s">
        <v>46</v>
      </c>
      <c r="B52" s="518" t="s">
        <v>190</v>
      </c>
      <c r="C52" s="48"/>
      <c r="D52" s="58"/>
      <c r="E52" s="70"/>
      <c r="F52" s="92"/>
    </row>
    <row r="53" spans="1:6" s="1" customFormat="1" ht="18" customHeight="1">
      <c r="A53" s="548" t="s">
        <v>47</v>
      </c>
      <c r="B53" s="519" t="s">
        <v>191</v>
      </c>
      <c r="C53" s="49"/>
      <c r="D53" s="59"/>
      <c r="E53" s="71"/>
      <c r="F53" s="82"/>
    </row>
    <row r="54" spans="1:8" s="1" customFormat="1" ht="18" customHeight="1">
      <c r="A54" s="548" t="s">
        <v>98</v>
      </c>
      <c r="B54" s="519" t="s">
        <v>192</v>
      </c>
      <c r="C54" s="49"/>
      <c r="D54" s="59"/>
      <c r="E54" s="71"/>
      <c r="F54" s="79"/>
      <c r="H54" s="8"/>
    </row>
    <row r="55" spans="1:6" s="1" customFormat="1" ht="18" customHeight="1" thickBot="1">
      <c r="A55" s="549" t="s">
        <v>193</v>
      </c>
      <c r="B55" s="520" t="s">
        <v>194</v>
      </c>
      <c r="C55" s="50"/>
      <c r="D55" s="60"/>
      <c r="E55" s="72"/>
      <c r="F55" s="94"/>
    </row>
    <row r="56" spans="1:6" s="1" customFormat="1" ht="18" customHeight="1" thickBot="1">
      <c r="A56" s="546" t="s">
        <v>8</v>
      </c>
      <c r="B56" s="521" t="s">
        <v>195</v>
      </c>
      <c r="C56" s="47"/>
      <c r="D56" s="57"/>
      <c r="E56" s="69"/>
      <c r="F56" s="95"/>
    </row>
    <row r="57" spans="1:6" s="1" customFormat="1" ht="18" customHeight="1">
      <c r="A57" s="547" t="s">
        <v>99</v>
      </c>
      <c r="B57" s="518" t="s">
        <v>196</v>
      </c>
      <c r="C57" s="53"/>
      <c r="D57" s="63"/>
      <c r="E57" s="75"/>
      <c r="F57" s="92"/>
    </row>
    <row r="58" spans="1:6" s="1" customFormat="1" ht="18" customHeight="1">
      <c r="A58" s="548" t="s">
        <v>100</v>
      </c>
      <c r="B58" s="519" t="s">
        <v>197</v>
      </c>
      <c r="C58" s="53"/>
      <c r="D58" s="63"/>
      <c r="E58" s="75"/>
      <c r="F58" s="82"/>
    </row>
    <row r="59" spans="1:6" s="1" customFormat="1" ht="18" customHeight="1">
      <c r="A59" s="548" t="s">
        <v>198</v>
      </c>
      <c r="B59" s="519" t="s">
        <v>199</v>
      </c>
      <c r="C59" s="53"/>
      <c r="D59" s="63"/>
      <c r="E59" s="75"/>
      <c r="F59" s="84"/>
    </row>
    <row r="60" spans="1:6" s="1" customFormat="1" ht="18" customHeight="1" thickBot="1">
      <c r="A60" s="549" t="s">
        <v>200</v>
      </c>
      <c r="B60" s="520" t="s">
        <v>201</v>
      </c>
      <c r="C60" s="53"/>
      <c r="D60" s="63"/>
      <c r="E60" s="75"/>
      <c r="F60" s="96"/>
    </row>
    <row r="61" spans="1:6" s="1" customFormat="1" ht="18" customHeight="1" thickBot="1">
      <c r="A61" s="546" t="s">
        <v>9</v>
      </c>
      <c r="B61" s="517" t="s">
        <v>202</v>
      </c>
      <c r="C61" s="51"/>
      <c r="D61" s="61"/>
      <c r="E61" s="73"/>
      <c r="F61" s="103"/>
    </row>
    <row r="62" spans="1:6" s="1" customFormat="1" ht="18" customHeight="1" thickBot="1">
      <c r="A62" s="550" t="s">
        <v>203</v>
      </c>
      <c r="B62" s="521" t="s">
        <v>204</v>
      </c>
      <c r="C62" s="47"/>
      <c r="D62" s="57"/>
      <c r="E62" s="69"/>
      <c r="F62" s="93"/>
    </row>
    <row r="63" spans="1:6" s="1" customFormat="1" ht="18" customHeight="1">
      <c r="A63" s="547" t="s">
        <v>205</v>
      </c>
      <c r="B63" s="518" t="s">
        <v>206</v>
      </c>
      <c r="C63" s="53"/>
      <c r="D63" s="63"/>
      <c r="E63" s="75"/>
      <c r="F63" s="92"/>
    </row>
    <row r="64" spans="1:6" s="1" customFormat="1" ht="18" customHeight="1">
      <c r="A64" s="548" t="s">
        <v>207</v>
      </c>
      <c r="B64" s="519" t="s">
        <v>208</v>
      </c>
      <c r="C64" s="53"/>
      <c r="D64" s="63"/>
      <c r="E64" s="75"/>
      <c r="F64" s="82"/>
    </row>
    <row r="65" spans="1:6" s="1" customFormat="1" ht="18" customHeight="1" thickBot="1">
      <c r="A65" s="549" t="s">
        <v>209</v>
      </c>
      <c r="B65" s="522" t="s">
        <v>210</v>
      </c>
      <c r="C65" s="53"/>
      <c r="D65" s="63"/>
      <c r="E65" s="75"/>
      <c r="F65" s="90"/>
    </row>
    <row r="66" spans="1:6" s="1" customFormat="1" ht="18" customHeight="1" thickBot="1">
      <c r="A66" s="550" t="s">
        <v>211</v>
      </c>
      <c r="B66" s="521" t="s">
        <v>212</v>
      </c>
      <c r="C66" s="47"/>
      <c r="D66" s="57"/>
      <c r="E66" s="69"/>
      <c r="F66" s="93"/>
    </row>
    <row r="67" spans="1:6" s="1" customFormat="1" ht="18" customHeight="1">
      <c r="A67" s="547" t="s">
        <v>213</v>
      </c>
      <c r="B67" s="518" t="s">
        <v>214</v>
      </c>
      <c r="C67" s="53"/>
      <c r="D67" s="63"/>
      <c r="E67" s="75"/>
      <c r="F67" s="97"/>
    </row>
    <row r="68" spans="1:6" s="1" customFormat="1" ht="18" customHeight="1">
      <c r="A68" s="548" t="s">
        <v>68</v>
      </c>
      <c r="B68" s="519" t="s">
        <v>215</v>
      </c>
      <c r="C68" s="53"/>
      <c r="D68" s="63"/>
      <c r="E68" s="75"/>
      <c r="F68" s="82"/>
    </row>
    <row r="69" spans="1:6" s="1" customFormat="1" ht="18" customHeight="1">
      <c r="A69" s="548" t="s">
        <v>216</v>
      </c>
      <c r="B69" s="519" t="s">
        <v>217</v>
      </c>
      <c r="C69" s="53"/>
      <c r="D69" s="63"/>
      <c r="E69" s="75"/>
      <c r="F69" s="82"/>
    </row>
    <row r="70" spans="1:6" s="1" customFormat="1" ht="18" customHeight="1" thickBot="1">
      <c r="A70" s="549" t="s">
        <v>218</v>
      </c>
      <c r="B70" s="520" t="s">
        <v>219</v>
      </c>
      <c r="C70" s="53"/>
      <c r="D70" s="63"/>
      <c r="E70" s="75"/>
      <c r="F70" s="90"/>
    </row>
    <row r="71" spans="1:6" s="1" customFormat="1" ht="18" customHeight="1" thickBot="1">
      <c r="A71" s="550" t="s">
        <v>220</v>
      </c>
      <c r="B71" s="521" t="s">
        <v>221</v>
      </c>
      <c r="C71" s="47"/>
      <c r="D71" s="57"/>
      <c r="E71" s="69"/>
      <c r="F71" s="93"/>
    </row>
    <row r="72" spans="1:6" s="1" customFormat="1" ht="18" customHeight="1">
      <c r="A72" s="547" t="s">
        <v>101</v>
      </c>
      <c r="B72" s="518" t="s">
        <v>222</v>
      </c>
      <c r="C72" s="53"/>
      <c r="D72" s="63"/>
      <c r="E72" s="75"/>
      <c r="F72" s="88"/>
    </row>
    <row r="73" spans="1:6" s="1" customFormat="1" ht="18" customHeight="1" thickBot="1">
      <c r="A73" s="549" t="s">
        <v>102</v>
      </c>
      <c r="B73" s="520" t="s">
        <v>223</v>
      </c>
      <c r="C73" s="53"/>
      <c r="D73" s="63"/>
      <c r="E73" s="75"/>
      <c r="F73" s="87"/>
    </row>
    <row r="74" spans="1:6" s="1" customFormat="1" ht="18" customHeight="1" thickBot="1">
      <c r="A74" s="550" t="s">
        <v>224</v>
      </c>
      <c r="B74" s="521" t="s">
        <v>225</v>
      </c>
      <c r="C74" s="47"/>
      <c r="D74" s="57"/>
      <c r="E74" s="69"/>
      <c r="F74" s="89"/>
    </row>
    <row r="75" spans="1:7" s="1" customFormat="1" ht="18" customHeight="1">
      <c r="A75" s="547" t="s">
        <v>226</v>
      </c>
      <c r="B75" s="518" t="s">
        <v>227</v>
      </c>
      <c r="C75" s="53"/>
      <c r="D75" s="63"/>
      <c r="E75" s="75"/>
      <c r="F75" s="98"/>
      <c r="G75" s="67"/>
    </row>
    <row r="76" spans="1:6" ht="18" customHeight="1">
      <c r="A76" s="548" t="s">
        <v>228</v>
      </c>
      <c r="B76" s="519" t="s">
        <v>229</v>
      </c>
      <c r="C76" s="53"/>
      <c r="D76" s="63"/>
      <c r="E76" s="75"/>
      <c r="F76" s="85"/>
    </row>
    <row r="77" spans="1:6" ht="18" customHeight="1" thickBot="1">
      <c r="A77" s="549" t="s">
        <v>230</v>
      </c>
      <c r="B77" s="520" t="s">
        <v>231</v>
      </c>
      <c r="C77" s="53"/>
      <c r="D77" s="63"/>
      <c r="E77" s="75"/>
      <c r="F77" s="99"/>
    </row>
    <row r="78" spans="1:6" ht="18" customHeight="1" thickBot="1">
      <c r="A78" s="550" t="s">
        <v>232</v>
      </c>
      <c r="B78" s="521" t="s">
        <v>233</v>
      </c>
      <c r="C78" s="47"/>
      <c r="D78" s="57"/>
      <c r="E78" s="69"/>
      <c r="F78" s="101"/>
    </row>
    <row r="79" spans="1:6" ht="18" customHeight="1">
      <c r="A79" s="551" t="s">
        <v>234</v>
      </c>
      <c r="B79" s="518" t="s">
        <v>235</v>
      </c>
      <c r="C79" s="53"/>
      <c r="D79" s="63"/>
      <c r="E79" s="75"/>
      <c r="F79" s="100"/>
    </row>
    <row r="80" spans="1:6" ht="18" customHeight="1">
      <c r="A80" s="552" t="s">
        <v>236</v>
      </c>
      <c r="B80" s="519" t="s">
        <v>237</v>
      </c>
      <c r="C80" s="53"/>
      <c r="D80" s="63"/>
      <c r="E80" s="75"/>
      <c r="F80" s="85"/>
    </row>
    <row r="81" spans="1:6" ht="18" customHeight="1">
      <c r="A81" s="552" t="s">
        <v>238</v>
      </c>
      <c r="B81" s="519" t="s">
        <v>239</v>
      </c>
      <c r="C81" s="53"/>
      <c r="D81" s="63"/>
      <c r="E81" s="75"/>
      <c r="F81" s="85"/>
    </row>
    <row r="82" spans="1:6" ht="18" customHeight="1" thickBot="1">
      <c r="A82" s="553" t="s">
        <v>240</v>
      </c>
      <c r="B82" s="520" t="s">
        <v>241</v>
      </c>
      <c r="C82" s="53"/>
      <c r="D82" s="63"/>
      <c r="E82" s="75"/>
      <c r="F82" s="99"/>
    </row>
    <row r="83" spans="1:6" ht="18" customHeight="1" thickBot="1">
      <c r="A83" s="550" t="s">
        <v>242</v>
      </c>
      <c r="B83" s="521" t="s">
        <v>243</v>
      </c>
      <c r="C83" s="56"/>
      <c r="D83" s="66"/>
      <c r="E83" s="78"/>
      <c r="F83" s="101"/>
    </row>
    <row r="84" spans="1:6" ht="18" customHeight="1" thickBot="1">
      <c r="A84" s="550" t="s">
        <v>244</v>
      </c>
      <c r="B84" s="523" t="s">
        <v>245</v>
      </c>
      <c r="C84" s="51"/>
      <c r="D84" s="61"/>
      <c r="E84" s="73"/>
      <c r="F84" s="101"/>
    </row>
    <row r="85" spans="1:6" ht="18" customHeight="1" thickBot="1">
      <c r="A85" s="554" t="s">
        <v>246</v>
      </c>
      <c r="B85" s="524" t="s">
        <v>247</v>
      </c>
      <c r="C85" s="51"/>
      <c r="D85" s="61"/>
      <c r="E85" s="73"/>
      <c r="F85" s="103"/>
    </row>
    <row r="86" spans="1:5" ht="15.75">
      <c r="A86" s="40"/>
      <c r="B86" s="41"/>
      <c r="C86" s="43"/>
      <c r="D86" s="43"/>
      <c r="E86" s="43"/>
    </row>
    <row r="87" spans="1:6" ht="15.75" customHeight="1">
      <c r="A87" s="662" t="s">
        <v>355</v>
      </c>
      <c r="B87" s="662"/>
      <c r="C87" s="662"/>
      <c r="D87" s="662"/>
      <c r="E87" s="662"/>
      <c r="F87" s="662"/>
    </row>
    <row r="88" spans="1:5" ht="15.75">
      <c r="A88" s="5"/>
      <c r="B88" s="5"/>
      <c r="C88" s="5"/>
      <c r="D88" s="5"/>
      <c r="E88" s="5"/>
    </row>
    <row r="89" spans="1:6" ht="16.5" thickBot="1">
      <c r="A89" s="663" t="s">
        <v>364</v>
      </c>
      <c r="B89" s="663"/>
      <c r="C89" s="699" t="s">
        <v>674</v>
      </c>
      <c r="D89" s="699"/>
      <c r="E89" s="699"/>
      <c r="F89" s="699"/>
    </row>
    <row r="90" spans="1:6" ht="24.75" customHeight="1">
      <c r="A90" s="678" t="s">
        <v>37</v>
      </c>
      <c r="B90" s="676" t="s">
        <v>28</v>
      </c>
      <c r="C90" s="658" t="s">
        <v>691</v>
      </c>
      <c r="D90" s="659"/>
      <c r="E90" s="659"/>
      <c r="F90" s="666" t="s">
        <v>125</v>
      </c>
    </row>
    <row r="91" spans="1:6" ht="27" customHeight="1" thickBot="1">
      <c r="A91" s="679"/>
      <c r="B91" s="677"/>
      <c r="C91" s="155" t="s">
        <v>123</v>
      </c>
      <c r="D91" s="156" t="s">
        <v>124</v>
      </c>
      <c r="E91" s="157" t="s">
        <v>360</v>
      </c>
      <c r="F91" s="667"/>
    </row>
    <row r="92" spans="1:6" ht="16.5" thickBot="1">
      <c r="A92" s="3">
        <v>1</v>
      </c>
      <c r="B92" s="4">
        <v>2</v>
      </c>
      <c r="C92" s="31">
        <v>3</v>
      </c>
      <c r="D92" s="4">
        <v>4</v>
      </c>
      <c r="E92" s="109">
        <v>5</v>
      </c>
      <c r="F92" s="44">
        <v>6</v>
      </c>
    </row>
    <row r="93" spans="1:6" ht="18" customHeight="1" thickBot="1">
      <c r="A93" s="557" t="s">
        <v>1</v>
      </c>
      <c r="B93" s="526" t="s">
        <v>656</v>
      </c>
      <c r="C93" s="104"/>
      <c r="D93" s="115"/>
      <c r="E93" s="110"/>
      <c r="F93" s="124"/>
    </row>
    <row r="94" spans="1:6" ht="18" customHeight="1">
      <c r="A94" s="558" t="s">
        <v>48</v>
      </c>
      <c r="B94" s="527" t="s">
        <v>29</v>
      </c>
      <c r="C94" s="105"/>
      <c r="D94" s="116"/>
      <c r="E94" s="111"/>
      <c r="F94" s="121"/>
    </row>
    <row r="95" spans="1:6" ht="18" customHeight="1">
      <c r="A95" s="548" t="s">
        <v>49</v>
      </c>
      <c r="B95" s="528" t="s">
        <v>103</v>
      </c>
      <c r="C95" s="49"/>
      <c r="D95" s="59"/>
      <c r="E95" s="71"/>
      <c r="F95" s="122"/>
    </row>
    <row r="96" spans="1:6" ht="18" customHeight="1">
      <c r="A96" s="548" t="s">
        <v>50</v>
      </c>
      <c r="B96" s="528" t="s">
        <v>67</v>
      </c>
      <c r="C96" s="50"/>
      <c r="D96" s="60"/>
      <c r="E96" s="72"/>
      <c r="F96" s="122"/>
    </row>
    <row r="97" spans="1:6" ht="18" customHeight="1">
      <c r="A97" s="548" t="s">
        <v>51</v>
      </c>
      <c r="B97" s="529" t="s">
        <v>104</v>
      </c>
      <c r="C97" s="50"/>
      <c r="D97" s="60"/>
      <c r="E97" s="72"/>
      <c r="F97" s="122"/>
    </row>
    <row r="98" spans="1:6" ht="18" customHeight="1">
      <c r="A98" s="548" t="s">
        <v>59</v>
      </c>
      <c r="B98" s="530" t="s">
        <v>105</v>
      </c>
      <c r="C98" s="50"/>
      <c r="D98" s="60"/>
      <c r="E98" s="72"/>
      <c r="F98" s="122"/>
    </row>
    <row r="99" spans="1:6" ht="18" customHeight="1">
      <c r="A99" s="548" t="s">
        <v>52</v>
      </c>
      <c r="B99" s="528" t="s">
        <v>248</v>
      </c>
      <c r="C99" s="50"/>
      <c r="D99" s="60"/>
      <c r="E99" s="72"/>
      <c r="F99" s="122"/>
    </row>
    <row r="100" spans="1:6" ht="18" customHeight="1">
      <c r="A100" s="548" t="s">
        <v>53</v>
      </c>
      <c r="B100" s="531" t="s">
        <v>249</v>
      </c>
      <c r="C100" s="50"/>
      <c r="D100" s="60"/>
      <c r="E100" s="72"/>
      <c r="F100" s="122"/>
    </row>
    <row r="101" spans="1:6" ht="18" customHeight="1">
      <c r="A101" s="548" t="s">
        <v>60</v>
      </c>
      <c r="B101" s="532" t="s">
        <v>250</v>
      </c>
      <c r="C101" s="50"/>
      <c r="D101" s="60"/>
      <c r="E101" s="72"/>
      <c r="F101" s="122"/>
    </row>
    <row r="102" spans="1:6" ht="18" customHeight="1">
      <c r="A102" s="548" t="s">
        <v>61</v>
      </c>
      <c r="B102" s="532" t="s">
        <v>251</v>
      </c>
      <c r="C102" s="50"/>
      <c r="D102" s="60"/>
      <c r="E102" s="72"/>
      <c r="F102" s="122"/>
    </row>
    <row r="103" spans="1:6" ht="18" customHeight="1">
      <c r="A103" s="548" t="s">
        <v>62</v>
      </c>
      <c r="B103" s="531" t="s">
        <v>252</v>
      </c>
      <c r="C103" s="50"/>
      <c r="D103" s="60"/>
      <c r="E103" s="72"/>
      <c r="F103" s="122"/>
    </row>
    <row r="104" spans="1:6" ht="18" customHeight="1">
      <c r="A104" s="548" t="s">
        <v>63</v>
      </c>
      <c r="B104" s="531" t="s">
        <v>253</v>
      </c>
      <c r="C104" s="50"/>
      <c r="D104" s="60"/>
      <c r="E104" s="72"/>
      <c r="F104" s="122"/>
    </row>
    <row r="105" spans="1:6" ht="18" customHeight="1">
      <c r="A105" s="548" t="s">
        <v>65</v>
      </c>
      <c r="B105" s="532" t="s">
        <v>254</v>
      </c>
      <c r="C105" s="50"/>
      <c r="D105" s="60"/>
      <c r="E105" s="72"/>
      <c r="F105" s="122"/>
    </row>
    <row r="106" spans="1:6" ht="18" customHeight="1">
      <c r="A106" s="559" t="s">
        <v>106</v>
      </c>
      <c r="B106" s="533" t="s">
        <v>255</v>
      </c>
      <c r="C106" s="50"/>
      <c r="D106" s="60"/>
      <c r="E106" s="72"/>
      <c r="F106" s="122"/>
    </row>
    <row r="107" spans="1:6" ht="18" customHeight="1">
      <c r="A107" s="548" t="s">
        <v>256</v>
      </c>
      <c r="B107" s="533" t="s">
        <v>257</v>
      </c>
      <c r="C107" s="50"/>
      <c r="D107" s="60"/>
      <c r="E107" s="72"/>
      <c r="F107" s="122"/>
    </row>
    <row r="108" spans="1:6" ht="18" customHeight="1" thickBot="1">
      <c r="A108" s="560" t="s">
        <v>258</v>
      </c>
      <c r="B108" s="534" t="s">
        <v>259</v>
      </c>
      <c r="C108" s="106"/>
      <c r="D108" s="117"/>
      <c r="E108" s="112"/>
      <c r="F108" s="123"/>
    </row>
    <row r="109" spans="1:6" ht="18" customHeight="1" thickBot="1">
      <c r="A109" s="546" t="s">
        <v>2</v>
      </c>
      <c r="B109" s="535" t="s">
        <v>657</v>
      </c>
      <c r="C109" s="47"/>
      <c r="D109" s="57"/>
      <c r="E109" s="69"/>
      <c r="F109" s="124"/>
    </row>
    <row r="110" spans="1:6" ht="18" customHeight="1">
      <c r="A110" s="547" t="s">
        <v>54</v>
      </c>
      <c r="B110" s="528" t="s">
        <v>260</v>
      </c>
      <c r="C110" s="48"/>
      <c r="D110" s="58"/>
      <c r="E110" s="70"/>
      <c r="F110" s="121"/>
    </row>
    <row r="111" spans="1:6" ht="18" customHeight="1">
      <c r="A111" s="547" t="s">
        <v>55</v>
      </c>
      <c r="B111" s="536" t="s">
        <v>261</v>
      </c>
      <c r="C111" s="48"/>
      <c r="D111" s="58"/>
      <c r="E111" s="70"/>
      <c r="F111" s="122"/>
    </row>
    <row r="112" spans="1:6" ht="18" customHeight="1">
      <c r="A112" s="547" t="s">
        <v>56</v>
      </c>
      <c r="B112" s="536" t="s">
        <v>107</v>
      </c>
      <c r="C112" s="49"/>
      <c r="D112" s="49"/>
      <c r="E112" s="49"/>
      <c r="F112" s="122"/>
    </row>
    <row r="113" spans="1:6" ht="18" customHeight="1">
      <c r="A113" s="547" t="s">
        <v>57</v>
      </c>
      <c r="B113" s="536" t="s">
        <v>262</v>
      </c>
      <c r="C113" s="71"/>
      <c r="D113" s="59"/>
      <c r="E113" s="71"/>
      <c r="F113" s="122"/>
    </row>
    <row r="114" spans="1:6" ht="18" customHeight="1">
      <c r="A114" s="547" t="s">
        <v>58</v>
      </c>
      <c r="B114" s="537" t="s">
        <v>263</v>
      </c>
      <c r="C114" s="71"/>
      <c r="D114" s="59"/>
      <c r="E114" s="71"/>
      <c r="F114" s="122"/>
    </row>
    <row r="115" spans="1:6" ht="18" customHeight="1">
      <c r="A115" s="547" t="s">
        <v>64</v>
      </c>
      <c r="B115" s="538" t="s">
        <v>264</v>
      </c>
      <c r="C115" s="71"/>
      <c r="D115" s="59"/>
      <c r="E115" s="71"/>
      <c r="F115" s="122"/>
    </row>
    <row r="116" spans="1:6" ht="18" customHeight="1">
      <c r="A116" s="547" t="s">
        <v>66</v>
      </c>
      <c r="B116" s="539" t="s">
        <v>265</v>
      </c>
      <c r="C116" s="71"/>
      <c r="D116" s="59"/>
      <c r="E116" s="71"/>
      <c r="F116" s="122"/>
    </row>
    <row r="117" spans="1:6" ht="18" customHeight="1">
      <c r="A117" s="547" t="s">
        <v>108</v>
      </c>
      <c r="B117" s="532" t="s">
        <v>251</v>
      </c>
      <c r="C117" s="71"/>
      <c r="D117" s="59"/>
      <c r="E117" s="71"/>
      <c r="F117" s="122"/>
    </row>
    <row r="118" spans="1:6" ht="18" customHeight="1">
      <c r="A118" s="547" t="s">
        <v>109</v>
      </c>
      <c r="B118" s="532" t="s">
        <v>266</v>
      </c>
      <c r="C118" s="71"/>
      <c r="D118" s="59"/>
      <c r="E118" s="71"/>
      <c r="F118" s="122"/>
    </row>
    <row r="119" spans="1:6" ht="18" customHeight="1">
      <c r="A119" s="547" t="s">
        <v>267</v>
      </c>
      <c r="B119" s="532" t="s">
        <v>268</v>
      </c>
      <c r="C119" s="71"/>
      <c r="D119" s="59"/>
      <c r="E119" s="71"/>
      <c r="F119" s="122"/>
    </row>
    <row r="120" spans="1:6" ht="18" customHeight="1">
      <c r="A120" s="547" t="s">
        <v>269</v>
      </c>
      <c r="B120" s="532" t="s">
        <v>254</v>
      </c>
      <c r="C120" s="71"/>
      <c r="D120" s="59"/>
      <c r="E120" s="71"/>
      <c r="F120" s="122"/>
    </row>
    <row r="121" spans="1:6" ht="18" customHeight="1">
      <c r="A121" s="547" t="s">
        <v>270</v>
      </c>
      <c r="B121" s="532" t="s">
        <v>271</v>
      </c>
      <c r="C121" s="71"/>
      <c r="D121" s="59"/>
      <c r="E121" s="71"/>
      <c r="F121" s="122"/>
    </row>
    <row r="122" spans="1:6" ht="18" customHeight="1" thickBot="1">
      <c r="A122" s="559" t="s">
        <v>272</v>
      </c>
      <c r="B122" s="532" t="s">
        <v>273</v>
      </c>
      <c r="C122" s="72"/>
      <c r="D122" s="60"/>
      <c r="E122" s="72"/>
      <c r="F122" s="123"/>
    </row>
    <row r="123" spans="1:6" ht="18" customHeight="1" thickBot="1">
      <c r="A123" s="546" t="s">
        <v>3</v>
      </c>
      <c r="B123" s="540" t="s">
        <v>274</v>
      </c>
      <c r="C123" s="47"/>
      <c r="D123" s="57"/>
      <c r="E123" s="69"/>
      <c r="F123" s="120"/>
    </row>
    <row r="124" spans="1:6" ht="18" customHeight="1">
      <c r="A124" s="547" t="s">
        <v>38</v>
      </c>
      <c r="B124" s="541" t="s">
        <v>33</v>
      </c>
      <c r="C124" s="48"/>
      <c r="D124" s="58"/>
      <c r="E124" s="70"/>
      <c r="F124" s="121"/>
    </row>
    <row r="125" spans="1:6" ht="18" customHeight="1" thickBot="1">
      <c r="A125" s="549" t="s">
        <v>149</v>
      </c>
      <c r="B125" s="536" t="s">
        <v>34</v>
      </c>
      <c r="C125" s="50"/>
      <c r="D125" s="60"/>
      <c r="E125" s="72"/>
      <c r="F125" s="123"/>
    </row>
    <row r="126" spans="1:6" ht="18" customHeight="1" thickBot="1">
      <c r="A126" s="546" t="s">
        <v>4</v>
      </c>
      <c r="B126" s="540" t="s">
        <v>275</v>
      </c>
      <c r="C126" s="47"/>
      <c r="D126" s="57"/>
      <c r="E126" s="69"/>
      <c r="F126" s="120"/>
    </row>
    <row r="127" spans="1:6" ht="18" customHeight="1" thickBot="1">
      <c r="A127" s="546" t="s">
        <v>5</v>
      </c>
      <c r="B127" s="540" t="s">
        <v>276</v>
      </c>
      <c r="C127" s="47"/>
      <c r="D127" s="57"/>
      <c r="E127" s="69"/>
      <c r="F127" s="120"/>
    </row>
    <row r="128" spans="1:6" ht="18" customHeight="1">
      <c r="A128" s="547" t="s">
        <v>41</v>
      </c>
      <c r="B128" s="541" t="s">
        <v>277</v>
      </c>
      <c r="C128" s="71"/>
      <c r="D128" s="59"/>
      <c r="E128" s="71"/>
      <c r="F128" s="121"/>
    </row>
    <row r="129" spans="1:6" ht="18" customHeight="1">
      <c r="A129" s="547" t="s">
        <v>42</v>
      </c>
      <c r="B129" s="541" t="s">
        <v>278</v>
      </c>
      <c r="C129" s="71"/>
      <c r="D129" s="59"/>
      <c r="E129" s="71"/>
      <c r="F129" s="122"/>
    </row>
    <row r="130" spans="1:6" ht="18" customHeight="1" thickBot="1">
      <c r="A130" s="559" t="s">
        <v>43</v>
      </c>
      <c r="B130" s="542" t="s">
        <v>279</v>
      </c>
      <c r="C130" s="71"/>
      <c r="D130" s="59"/>
      <c r="E130" s="71"/>
      <c r="F130" s="123"/>
    </row>
    <row r="131" spans="1:6" ht="18" customHeight="1" thickBot="1">
      <c r="A131" s="546" t="s">
        <v>6</v>
      </c>
      <c r="B131" s="540" t="s">
        <v>280</v>
      </c>
      <c r="C131" s="47"/>
      <c r="D131" s="57"/>
      <c r="E131" s="69"/>
      <c r="F131" s="120"/>
    </row>
    <row r="132" spans="1:6" ht="18" customHeight="1">
      <c r="A132" s="547" t="s">
        <v>44</v>
      </c>
      <c r="B132" s="541" t="s">
        <v>281</v>
      </c>
      <c r="C132" s="71"/>
      <c r="D132" s="59"/>
      <c r="E132" s="71"/>
      <c r="F132" s="121"/>
    </row>
    <row r="133" spans="1:6" ht="18" customHeight="1">
      <c r="A133" s="547" t="s">
        <v>45</v>
      </c>
      <c r="B133" s="541" t="s">
        <v>282</v>
      </c>
      <c r="C133" s="71"/>
      <c r="D133" s="59"/>
      <c r="E133" s="71"/>
      <c r="F133" s="122"/>
    </row>
    <row r="134" spans="1:6" ht="18" customHeight="1">
      <c r="A134" s="547" t="s">
        <v>183</v>
      </c>
      <c r="B134" s="541" t="s">
        <v>283</v>
      </c>
      <c r="C134" s="71"/>
      <c r="D134" s="59"/>
      <c r="E134" s="71"/>
      <c r="F134" s="122"/>
    </row>
    <row r="135" spans="1:6" ht="18" customHeight="1" thickBot="1">
      <c r="A135" s="559" t="s">
        <v>185</v>
      </c>
      <c r="B135" s="542" t="s">
        <v>284</v>
      </c>
      <c r="C135" s="71"/>
      <c r="D135" s="59"/>
      <c r="E135" s="71"/>
      <c r="F135" s="123"/>
    </row>
    <row r="136" spans="1:6" ht="18" customHeight="1" thickBot="1">
      <c r="A136" s="546" t="s">
        <v>7</v>
      </c>
      <c r="B136" s="540" t="s">
        <v>285</v>
      </c>
      <c r="C136" s="51"/>
      <c r="D136" s="61"/>
      <c r="E136" s="73"/>
      <c r="F136" s="120"/>
    </row>
    <row r="137" spans="1:6" ht="18" customHeight="1">
      <c r="A137" s="547" t="s">
        <v>46</v>
      </c>
      <c r="B137" s="541" t="s">
        <v>286</v>
      </c>
      <c r="C137" s="71"/>
      <c r="D137" s="59"/>
      <c r="E137" s="71"/>
      <c r="F137" s="121"/>
    </row>
    <row r="138" spans="1:6" ht="18" customHeight="1">
      <c r="A138" s="547" t="s">
        <v>47</v>
      </c>
      <c r="B138" s="541" t="s">
        <v>287</v>
      </c>
      <c r="C138" s="71"/>
      <c r="D138" s="59"/>
      <c r="E138" s="71"/>
      <c r="F138" s="122"/>
    </row>
    <row r="139" spans="1:6" ht="18" customHeight="1">
      <c r="A139" s="547" t="s">
        <v>98</v>
      </c>
      <c r="B139" s="541" t="s">
        <v>288</v>
      </c>
      <c r="C139" s="71"/>
      <c r="D139" s="59"/>
      <c r="E139" s="71"/>
      <c r="F139" s="122"/>
    </row>
    <row r="140" spans="1:6" ht="18" customHeight="1" thickBot="1">
      <c r="A140" s="559" t="s">
        <v>193</v>
      </c>
      <c r="B140" s="542" t="s">
        <v>289</v>
      </c>
      <c r="C140" s="71"/>
      <c r="D140" s="59"/>
      <c r="E140" s="71"/>
      <c r="F140" s="123"/>
    </row>
    <row r="141" spans="1:6" ht="18" customHeight="1" thickBot="1">
      <c r="A141" s="546" t="s">
        <v>8</v>
      </c>
      <c r="B141" s="540" t="s">
        <v>290</v>
      </c>
      <c r="C141" s="107"/>
      <c r="D141" s="118"/>
      <c r="E141" s="113"/>
      <c r="F141" s="120"/>
    </row>
    <row r="142" spans="1:6" ht="18" customHeight="1">
      <c r="A142" s="547" t="s">
        <v>99</v>
      </c>
      <c r="B142" s="541" t="s">
        <v>291</v>
      </c>
      <c r="C142" s="71"/>
      <c r="D142" s="59"/>
      <c r="E142" s="71"/>
      <c r="F142" s="121"/>
    </row>
    <row r="143" spans="1:6" ht="18" customHeight="1">
      <c r="A143" s="547" t="s">
        <v>100</v>
      </c>
      <c r="B143" s="541" t="s">
        <v>292</v>
      </c>
      <c r="C143" s="71"/>
      <c r="D143" s="59"/>
      <c r="E143" s="71"/>
      <c r="F143" s="122"/>
    </row>
    <row r="144" spans="1:6" ht="18" customHeight="1">
      <c r="A144" s="547" t="s">
        <v>198</v>
      </c>
      <c r="B144" s="541" t="s">
        <v>293</v>
      </c>
      <c r="C144" s="71"/>
      <c r="D144" s="59"/>
      <c r="E144" s="71"/>
      <c r="F144" s="122"/>
    </row>
    <row r="145" spans="1:6" ht="18" customHeight="1" thickBot="1">
      <c r="A145" s="547" t="s">
        <v>200</v>
      </c>
      <c r="B145" s="541" t="s">
        <v>294</v>
      </c>
      <c r="C145" s="71"/>
      <c r="D145" s="59"/>
      <c r="E145" s="71"/>
      <c r="F145" s="123"/>
    </row>
    <row r="146" spans="1:6" ht="18" customHeight="1" thickBot="1">
      <c r="A146" s="546" t="s">
        <v>9</v>
      </c>
      <c r="B146" s="540" t="s">
        <v>295</v>
      </c>
      <c r="C146" s="108"/>
      <c r="D146" s="119"/>
      <c r="E146" s="114"/>
      <c r="F146" s="120"/>
    </row>
    <row r="147" spans="1:6" ht="18" customHeight="1" thickBot="1">
      <c r="A147" s="561" t="s">
        <v>10</v>
      </c>
      <c r="B147" s="543" t="s">
        <v>296</v>
      </c>
      <c r="C147" s="108"/>
      <c r="D147" s="119"/>
      <c r="E147" s="114"/>
      <c r="F147" s="120"/>
    </row>
    <row r="148" spans="1:2" ht="18" customHeight="1">
      <c r="A148" s="544"/>
      <c r="B148" s="544"/>
    </row>
    <row r="149" spans="1:5" ht="18" customHeight="1">
      <c r="A149" s="476"/>
      <c r="B149" s="476"/>
      <c r="C149" s="5"/>
      <c r="D149" s="5"/>
      <c r="E149" s="5"/>
    </row>
    <row r="150" spans="1:6" ht="18" customHeight="1" thickBot="1">
      <c r="A150" s="691" t="s">
        <v>363</v>
      </c>
      <c r="B150" s="691"/>
      <c r="C150" s="700" t="s">
        <v>674</v>
      </c>
      <c r="D150" s="700"/>
      <c r="E150" s="700"/>
      <c r="F150" s="700"/>
    </row>
    <row r="151" spans="1:6" ht="18" customHeight="1" thickBot="1">
      <c r="A151" s="546">
        <v>1</v>
      </c>
      <c r="B151" s="535" t="s">
        <v>297</v>
      </c>
      <c r="C151" s="47">
        <f>+C61-C126</f>
        <v>0</v>
      </c>
      <c r="D151" s="57">
        <f>+D61-D126</f>
        <v>0</v>
      </c>
      <c r="E151" s="57">
        <f>+E61-E126</f>
        <v>0</v>
      </c>
      <c r="F151" s="161"/>
    </row>
    <row r="152" spans="1:6" ht="18" customHeight="1" thickBot="1">
      <c r="A152" s="546" t="s">
        <v>2</v>
      </c>
      <c r="B152" s="535" t="s">
        <v>298</v>
      </c>
      <c r="C152" s="47">
        <f>+C84-C146</f>
        <v>0</v>
      </c>
      <c r="D152" s="57">
        <f>+D84-D146</f>
        <v>0</v>
      </c>
      <c r="E152" s="57">
        <f>+E84-E146</f>
        <v>0</v>
      </c>
      <c r="F152" s="161"/>
    </row>
  </sheetData>
  <sheetProtection/>
  <mergeCells count="16">
    <mergeCell ref="A150:B150"/>
    <mergeCell ref="C150:F150"/>
    <mergeCell ref="B90:B91"/>
    <mergeCell ref="A90:A91"/>
    <mergeCell ref="A89:B89"/>
    <mergeCell ref="C89:F89"/>
    <mergeCell ref="C90:E90"/>
    <mergeCell ref="F90:F91"/>
    <mergeCell ref="A87:F87"/>
    <mergeCell ref="B3:B4"/>
    <mergeCell ref="A3:A4"/>
    <mergeCell ref="A1:F1"/>
    <mergeCell ref="A2:B2"/>
    <mergeCell ref="C2:F2"/>
    <mergeCell ref="C3:E3"/>
    <mergeCell ref="F3:F4"/>
  </mergeCells>
  <printOptions horizontalCentered="1"/>
  <pageMargins left="0.2755905511811024" right="0.2755905511811024" top="0.7874015748031497" bottom="0.3937007874015748" header="0.2362204724409449" footer="0.15748031496062992"/>
  <pageSetup fitToHeight="2" fitToWidth="3" horizontalDpi="600" verticalDpi="600" orientation="portrait" paperSize="9" scale="67" r:id="rId1"/>
  <headerFooter alignWithMargins="0">
    <oddHeader xml:space="preserve">&amp;C&amp;"Times New Roman CE,Félkövér"&amp;12
Mórágyi Óvoda és Egységes Óvoda-Bölcsöde
2017. ÉVI KÖLTSÉGVETÉSÉNEK ÁLLAMI (ÁLLAMIGAZGATÁSI) FELADATOK MÉRLEGE
&amp;R&amp;"Times New Roman CE,Félkövér dőlt"&amp;11 1.4.2 számú melléklet </oddHeader>
  </headerFooter>
  <rowBreaks count="1" manualBreakCount="1">
    <brk id="8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workbookViewId="0" topLeftCell="A1">
      <selection activeCell="D29" sqref="D29"/>
    </sheetView>
  </sheetViews>
  <sheetFormatPr defaultColWidth="9.00390625" defaultRowHeight="12.75"/>
  <cols>
    <col min="1" max="1" width="6.875" style="134" customWidth="1"/>
    <col min="2" max="2" width="42.875" style="133" customWidth="1"/>
    <col min="3" max="3" width="20.125" style="134" customWidth="1"/>
    <col min="4" max="4" width="20.625" style="134" customWidth="1"/>
    <col min="5" max="5" width="19.50390625" style="134" customWidth="1"/>
    <col min="6" max="6" width="43.125" style="134" customWidth="1"/>
    <col min="7" max="7" width="19.50390625" style="134" customWidth="1"/>
    <col min="8" max="9" width="20.50390625" style="134" customWidth="1"/>
    <col min="10" max="13" width="16.375" style="134" customWidth="1"/>
    <col min="14" max="16384" width="9.375" style="9" customWidth="1"/>
  </cols>
  <sheetData>
    <row r="1" spans="1:13" ht="39.75" customHeight="1">
      <c r="A1" s="701" t="s">
        <v>78</v>
      </c>
      <c r="B1" s="701"/>
      <c r="C1" s="701"/>
      <c r="D1" s="701"/>
      <c r="E1" s="701"/>
      <c r="F1" s="701"/>
      <c r="G1" s="701"/>
      <c r="H1" s="701"/>
      <c r="I1" s="701"/>
      <c r="J1" s="136"/>
      <c r="K1" s="136"/>
      <c r="L1" s="136"/>
      <c r="M1" s="136"/>
    </row>
    <row r="2" spans="6:13" ht="14.25" thickBot="1">
      <c r="F2" s="711" t="s">
        <v>675</v>
      </c>
      <c r="G2" s="711"/>
      <c r="H2" s="711"/>
      <c r="I2" s="711"/>
      <c r="J2" s="137"/>
      <c r="K2" s="137"/>
      <c r="L2" s="137"/>
      <c r="M2" s="137"/>
    </row>
    <row r="3" spans="1:13" ht="18" customHeight="1" thickBot="1">
      <c r="A3" s="702" t="s">
        <v>37</v>
      </c>
      <c r="B3" s="138" t="s">
        <v>31</v>
      </c>
      <c r="C3" s="139"/>
      <c r="D3" s="144"/>
      <c r="E3" s="144"/>
      <c r="F3" s="712" t="s">
        <v>32</v>
      </c>
      <c r="G3" s="709"/>
      <c r="H3" s="709"/>
      <c r="I3" s="710"/>
      <c r="J3" s="146"/>
      <c r="K3" s="146"/>
      <c r="L3" s="146"/>
      <c r="M3" s="146"/>
    </row>
    <row r="4" spans="1:13" ht="18" customHeight="1" thickBot="1">
      <c r="A4" s="703"/>
      <c r="B4" s="706" t="s">
        <v>35</v>
      </c>
      <c r="C4" s="708" t="s">
        <v>691</v>
      </c>
      <c r="D4" s="709"/>
      <c r="E4" s="710"/>
      <c r="F4" s="138"/>
      <c r="G4" s="708" t="s">
        <v>691</v>
      </c>
      <c r="H4" s="709"/>
      <c r="I4" s="710"/>
      <c r="J4" s="146"/>
      <c r="K4" s="146"/>
      <c r="L4" s="146"/>
      <c r="M4" s="146"/>
    </row>
    <row r="5" spans="1:13" s="10" customFormat="1" ht="35.25" customHeight="1" thickBot="1">
      <c r="A5" s="704"/>
      <c r="B5" s="707"/>
      <c r="C5" s="30" t="s">
        <v>123</v>
      </c>
      <c r="D5" s="2" t="s">
        <v>124</v>
      </c>
      <c r="E5" s="37" t="s">
        <v>360</v>
      </c>
      <c r="F5" s="135" t="s">
        <v>35</v>
      </c>
      <c r="G5" s="30" t="s">
        <v>123</v>
      </c>
      <c r="H5" s="2" t="s">
        <v>124</v>
      </c>
      <c r="I5" s="32" t="s">
        <v>360</v>
      </c>
      <c r="J5" s="147"/>
      <c r="K5" s="147"/>
      <c r="L5" s="147"/>
      <c r="M5" s="147"/>
    </row>
    <row r="6" spans="1:13" s="12" customFormat="1" ht="12" customHeight="1" thickBot="1">
      <c r="A6" s="140">
        <v>1</v>
      </c>
      <c r="B6" s="141">
        <v>2</v>
      </c>
      <c r="C6" s="142" t="s">
        <v>3</v>
      </c>
      <c r="D6" s="142" t="s">
        <v>4</v>
      </c>
      <c r="E6" s="142" t="s">
        <v>5</v>
      </c>
      <c r="F6" s="142" t="s">
        <v>6</v>
      </c>
      <c r="G6" s="142" t="s">
        <v>7</v>
      </c>
      <c r="H6" s="142" t="s">
        <v>8</v>
      </c>
      <c r="I6" s="143" t="s">
        <v>9</v>
      </c>
      <c r="J6" s="148"/>
      <c r="K6" s="148"/>
      <c r="L6" s="148"/>
      <c r="M6" s="148"/>
    </row>
    <row r="7" spans="1:13" ht="18" customHeight="1">
      <c r="A7" s="573" t="s">
        <v>1</v>
      </c>
      <c r="B7" s="574" t="s">
        <v>303</v>
      </c>
      <c r="C7" s="575">
        <v>56428969</v>
      </c>
      <c r="D7" s="576">
        <v>60619092</v>
      </c>
      <c r="E7" s="576">
        <v>60919092</v>
      </c>
      <c r="F7" s="574" t="s">
        <v>36</v>
      </c>
      <c r="G7" s="577">
        <f>Összesített!C94</f>
        <v>45831374</v>
      </c>
      <c r="H7" s="578">
        <f>Összesített!D94</f>
        <v>57460987</v>
      </c>
      <c r="I7" s="579">
        <f>Összesített!E94</f>
        <v>53441883</v>
      </c>
      <c r="J7" s="149"/>
      <c r="K7" s="149"/>
      <c r="L7" s="149"/>
      <c r="M7" s="149"/>
    </row>
    <row r="8" spans="1:13" ht="34.5" customHeight="1">
      <c r="A8" s="580" t="s">
        <v>2</v>
      </c>
      <c r="B8" s="581" t="s">
        <v>304</v>
      </c>
      <c r="C8" s="582">
        <f>Összesített!C13</f>
        <v>50431856</v>
      </c>
      <c r="D8" s="583">
        <f>Összesített!D13</f>
        <v>59325647</v>
      </c>
      <c r="E8" s="583">
        <v>59075594</v>
      </c>
      <c r="F8" s="581" t="s">
        <v>103</v>
      </c>
      <c r="G8" s="584">
        <f>Összesített!C95</f>
        <v>10061480</v>
      </c>
      <c r="H8" s="582">
        <f>Összesített!D95</f>
        <v>12147882</v>
      </c>
      <c r="I8" s="585">
        <f>Összesített!E95</f>
        <v>11065294</v>
      </c>
      <c r="J8" s="149"/>
      <c r="K8" s="149"/>
      <c r="L8" s="149"/>
      <c r="M8" s="149"/>
    </row>
    <row r="9" spans="1:13" ht="18" customHeight="1">
      <c r="A9" s="580" t="s">
        <v>3</v>
      </c>
      <c r="B9" s="581" t="s">
        <v>305</v>
      </c>
      <c r="C9" s="582"/>
      <c r="D9" s="583"/>
      <c r="E9" s="583"/>
      <c r="F9" s="581" t="s">
        <v>306</v>
      </c>
      <c r="G9" s="584">
        <f>Összesített!C96</f>
        <v>48945040</v>
      </c>
      <c r="H9" s="582">
        <f>Összesített!D96</f>
        <v>56972833</v>
      </c>
      <c r="I9" s="585">
        <f>Összesített!E96</f>
        <v>53669554</v>
      </c>
      <c r="J9" s="149"/>
      <c r="K9" s="149"/>
      <c r="L9" s="149"/>
      <c r="M9" s="149"/>
    </row>
    <row r="10" spans="1:13" ht="18" customHeight="1">
      <c r="A10" s="580" t="s">
        <v>4</v>
      </c>
      <c r="B10" s="581" t="s">
        <v>92</v>
      </c>
      <c r="C10" s="582">
        <f>Összesített!C27</f>
        <v>5908156</v>
      </c>
      <c r="D10" s="583">
        <f>Összesített!D27</f>
        <v>7935813</v>
      </c>
      <c r="E10" s="583">
        <f>Összesített!E27</f>
        <v>6402108</v>
      </c>
      <c r="F10" s="581" t="s">
        <v>104</v>
      </c>
      <c r="G10" s="584">
        <f>Összesített!C97</f>
        <v>3615000</v>
      </c>
      <c r="H10" s="582">
        <f>Összesített!D97</f>
        <v>6076271</v>
      </c>
      <c r="I10" s="585">
        <f>Összesített!E97</f>
        <v>6076271</v>
      </c>
      <c r="J10" s="149"/>
      <c r="K10" s="149"/>
      <c r="L10" s="149"/>
      <c r="M10" s="149"/>
    </row>
    <row r="11" spans="1:13" ht="18" customHeight="1">
      <c r="A11" s="580" t="s">
        <v>5</v>
      </c>
      <c r="B11" s="586" t="s">
        <v>307</v>
      </c>
      <c r="C11" s="582"/>
      <c r="D11" s="583"/>
      <c r="E11" s="583"/>
      <c r="F11" s="581" t="s">
        <v>105</v>
      </c>
      <c r="G11" s="584">
        <f>Összesített!C98</f>
        <v>10449275</v>
      </c>
      <c r="H11" s="582">
        <f>Összesített!D98</f>
        <v>11165689</v>
      </c>
      <c r="I11" s="585">
        <f>Összesített!E98</f>
        <v>11165689</v>
      </c>
      <c r="J11" s="149"/>
      <c r="K11" s="149"/>
      <c r="L11" s="149"/>
      <c r="M11" s="149"/>
    </row>
    <row r="12" spans="1:13" ht="18" customHeight="1">
      <c r="A12" s="580" t="s">
        <v>6</v>
      </c>
      <c r="B12" s="581" t="s">
        <v>308</v>
      </c>
      <c r="C12" s="584"/>
      <c r="D12" s="582"/>
      <c r="E12" s="587"/>
      <c r="F12" s="581" t="s">
        <v>30</v>
      </c>
      <c r="G12" s="584">
        <v>16740852</v>
      </c>
      <c r="H12" s="582">
        <v>10576792</v>
      </c>
      <c r="I12" s="588"/>
      <c r="J12" s="149"/>
      <c r="K12" s="149"/>
      <c r="L12" s="149"/>
      <c r="M12" s="149"/>
    </row>
    <row r="13" spans="1:13" ht="18" customHeight="1">
      <c r="A13" s="580" t="s">
        <v>7</v>
      </c>
      <c r="B13" s="581" t="s">
        <v>644</v>
      </c>
      <c r="C13" s="584">
        <v>11593407</v>
      </c>
      <c r="D13" s="582">
        <v>20239637</v>
      </c>
      <c r="E13" s="582">
        <v>14446790</v>
      </c>
      <c r="F13" s="589"/>
      <c r="G13" s="584"/>
      <c r="H13" s="582"/>
      <c r="I13" s="588"/>
      <c r="J13" s="149"/>
      <c r="K13" s="149"/>
      <c r="L13" s="149"/>
      <c r="M13" s="149"/>
    </row>
    <row r="14" spans="1:13" ht="18" customHeight="1">
      <c r="A14" s="580" t="s">
        <v>8</v>
      </c>
      <c r="B14" s="589" t="s">
        <v>659</v>
      </c>
      <c r="C14" s="584"/>
      <c r="D14" s="582"/>
      <c r="E14" s="583"/>
      <c r="F14" s="589"/>
      <c r="G14" s="584"/>
      <c r="H14" s="582"/>
      <c r="I14" s="588"/>
      <c r="J14" s="149"/>
      <c r="K14" s="149"/>
      <c r="L14" s="149"/>
      <c r="M14" s="149"/>
    </row>
    <row r="15" spans="1:13" ht="18" customHeight="1">
      <c r="A15" s="580" t="s">
        <v>9</v>
      </c>
      <c r="B15" s="590"/>
      <c r="C15" s="584"/>
      <c r="D15" s="582"/>
      <c r="E15" s="587"/>
      <c r="F15" s="589"/>
      <c r="G15" s="584"/>
      <c r="H15" s="582"/>
      <c r="I15" s="588"/>
      <c r="J15" s="149"/>
      <c r="K15" s="149"/>
      <c r="L15" s="149"/>
      <c r="M15" s="149"/>
    </row>
    <row r="16" spans="1:13" ht="18" customHeight="1">
      <c r="A16" s="580" t="s">
        <v>10</v>
      </c>
      <c r="B16" s="589"/>
      <c r="C16" s="582"/>
      <c r="D16" s="583"/>
      <c r="E16" s="583"/>
      <c r="F16" s="589"/>
      <c r="G16" s="584"/>
      <c r="H16" s="582"/>
      <c r="I16" s="588"/>
      <c r="J16" s="149"/>
      <c r="K16" s="149"/>
      <c r="L16" s="149"/>
      <c r="M16" s="149"/>
    </row>
    <row r="17" spans="1:13" ht="18" customHeight="1">
      <c r="A17" s="580" t="s">
        <v>11</v>
      </c>
      <c r="B17" s="589"/>
      <c r="C17" s="582"/>
      <c r="D17" s="583"/>
      <c r="E17" s="583"/>
      <c r="F17" s="589"/>
      <c r="G17" s="584"/>
      <c r="H17" s="582"/>
      <c r="I17" s="588"/>
      <c r="J17" s="149"/>
      <c r="K17" s="149"/>
      <c r="L17" s="149"/>
      <c r="M17" s="149"/>
    </row>
    <row r="18" spans="1:13" ht="18" customHeight="1" thickBot="1">
      <c r="A18" s="580" t="s">
        <v>12</v>
      </c>
      <c r="B18" s="591"/>
      <c r="C18" s="592"/>
      <c r="D18" s="593"/>
      <c r="E18" s="593"/>
      <c r="F18" s="589"/>
      <c r="G18" s="594"/>
      <c r="H18" s="592"/>
      <c r="I18" s="595"/>
      <c r="J18" s="149"/>
      <c r="K18" s="149"/>
      <c r="L18" s="149"/>
      <c r="M18" s="149"/>
    </row>
    <row r="19" spans="1:13" ht="37.5" customHeight="1" thickBot="1">
      <c r="A19" s="596" t="s">
        <v>13</v>
      </c>
      <c r="B19" s="597" t="s">
        <v>309</v>
      </c>
      <c r="C19" s="598">
        <f>+C7+C8+C10+C11+C13+C14+C15+C16+C17+C18</f>
        <v>124362388</v>
      </c>
      <c r="D19" s="598">
        <f>+D7+D8+D10+D11+D13+D14+D15+D16+D17+D18</f>
        <v>148120189</v>
      </c>
      <c r="E19" s="598">
        <f>+E7+E8+E10+E11+E13+E14+E15+E16+E17+E18</f>
        <v>140843584</v>
      </c>
      <c r="F19" s="597" t="s">
        <v>310</v>
      </c>
      <c r="G19" s="599">
        <f>SUM(G7:G18)</f>
        <v>135643021</v>
      </c>
      <c r="H19" s="599">
        <f>SUM(H7:H18)</f>
        <v>154400454</v>
      </c>
      <c r="I19" s="600">
        <f>SUM(I7:I18)</f>
        <v>135418691</v>
      </c>
      <c r="J19" s="150"/>
      <c r="K19" s="150"/>
      <c r="L19" s="150"/>
      <c r="M19" s="150"/>
    </row>
    <row r="20" spans="1:13" ht="34.5" customHeight="1">
      <c r="A20" s="601" t="s">
        <v>14</v>
      </c>
      <c r="B20" s="602" t="s">
        <v>311</v>
      </c>
      <c r="C20" s="603">
        <f>+C21+C22+C23+C24</f>
        <v>55751463</v>
      </c>
      <c r="D20" s="603">
        <f>+D21+D22+D23+D24</f>
        <v>57895321</v>
      </c>
      <c r="E20" s="603">
        <f>+E21+E22+E23+E24</f>
        <v>57895321</v>
      </c>
      <c r="F20" s="581" t="s">
        <v>110</v>
      </c>
      <c r="G20" s="604"/>
      <c r="H20" s="605"/>
      <c r="I20" s="606"/>
      <c r="J20" s="151"/>
      <c r="K20" s="151"/>
      <c r="L20" s="151"/>
      <c r="M20" s="151"/>
    </row>
    <row r="21" spans="1:13" ht="18" customHeight="1">
      <c r="A21" s="580" t="s">
        <v>15</v>
      </c>
      <c r="B21" s="581" t="s">
        <v>312</v>
      </c>
      <c r="C21" s="582">
        <f>Összesített!C72</f>
        <v>13182333</v>
      </c>
      <c r="D21" s="582">
        <f>Összesített!D72</f>
        <v>13182333</v>
      </c>
      <c r="E21" s="582">
        <f>Összesített!E72</f>
        <v>13182333</v>
      </c>
      <c r="F21" s="581" t="s">
        <v>313</v>
      </c>
      <c r="G21" s="584"/>
      <c r="H21" s="582"/>
      <c r="I21" s="588"/>
      <c r="J21" s="151"/>
      <c r="K21" s="151"/>
      <c r="L21" s="151"/>
      <c r="M21" s="151"/>
    </row>
    <row r="22" spans="1:13" ht="18" customHeight="1">
      <c r="A22" s="580" t="s">
        <v>16</v>
      </c>
      <c r="B22" s="581" t="s">
        <v>314</v>
      </c>
      <c r="C22" s="582"/>
      <c r="D22" s="583"/>
      <c r="E22" s="583"/>
      <c r="F22" s="581" t="s">
        <v>76</v>
      </c>
      <c r="G22" s="584"/>
      <c r="H22" s="582"/>
      <c r="I22" s="588"/>
      <c r="J22" s="151"/>
      <c r="K22" s="151"/>
      <c r="L22" s="151"/>
      <c r="M22" s="151"/>
    </row>
    <row r="23" spans="1:13" ht="18" customHeight="1">
      <c r="A23" s="580" t="s">
        <v>17</v>
      </c>
      <c r="B23" s="581" t="s">
        <v>227</v>
      </c>
      <c r="C23" s="582"/>
      <c r="D23" s="583">
        <v>2300640</v>
      </c>
      <c r="E23" s="583">
        <v>2300640</v>
      </c>
      <c r="F23" s="581" t="s">
        <v>77</v>
      </c>
      <c r="G23" s="584"/>
      <c r="H23" s="582"/>
      <c r="I23" s="588"/>
      <c r="J23" s="151"/>
      <c r="K23" s="151"/>
      <c r="L23" s="151"/>
      <c r="M23" s="151"/>
    </row>
    <row r="24" spans="1:13" ht="18" customHeight="1">
      <c r="A24" s="580" t="s">
        <v>18</v>
      </c>
      <c r="B24" s="581" t="s">
        <v>316</v>
      </c>
      <c r="C24" s="582">
        <v>42569130</v>
      </c>
      <c r="D24" s="607">
        <v>42412348</v>
      </c>
      <c r="E24" s="607">
        <v>42412348</v>
      </c>
      <c r="F24" s="602" t="s">
        <v>667</v>
      </c>
      <c r="G24" s="584"/>
      <c r="H24" s="582">
        <v>2006456</v>
      </c>
      <c r="I24" s="588">
        <v>2006456</v>
      </c>
      <c r="J24" s="151"/>
      <c r="K24" s="151"/>
      <c r="L24" s="151"/>
      <c r="M24" s="151"/>
    </row>
    <row r="25" spans="1:13" ht="35.25" customHeight="1">
      <c r="A25" s="580" t="s">
        <v>19</v>
      </c>
      <c r="B25" s="581" t="s">
        <v>318</v>
      </c>
      <c r="C25" s="608">
        <f>+C26+C27</f>
        <v>0</v>
      </c>
      <c r="D25" s="609"/>
      <c r="E25" s="609"/>
      <c r="F25" s="581" t="s">
        <v>111</v>
      </c>
      <c r="G25" s="584"/>
      <c r="H25" s="582"/>
      <c r="I25" s="588"/>
      <c r="J25" s="151"/>
      <c r="K25" s="151"/>
      <c r="L25" s="151"/>
      <c r="M25" s="151"/>
    </row>
    <row r="26" spans="1:13" ht="18" customHeight="1">
      <c r="A26" s="601" t="s">
        <v>20</v>
      </c>
      <c r="B26" s="602" t="s">
        <v>319</v>
      </c>
      <c r="C26" s="605"/>
      <c r="D26" s="607"/>
      <c r="E26" s="607"/>
      <c r="F26" s="574" t="s">
        <v>112</v>
      </c>
      <c r="G26" s="604"/>
      <c r="H26" s="605"/>
      <c r="I26" s="606"/>
      <c r="J26" s="151"/>
      <c r="K26" s="151"/>
      <c r="L26" s="151"/>
      <c r="M26" s="151"/>
    </row>
    <row r="27" spans="1:13" ht="32.25" customHeight="1" thickBot="1">
      <c r="A27" s="580" t="s">
        <v>21</v>
      </c>
      <c r="B27" s="581" t="s">
        <v>320</v>
      </c>
      <c r="C27" s="582"/>
      <c r="D27" s="583"/>
      <c r="E27" s="583"/>
      <c r="F27" s="610" t="s">
        <v>652</v>
      </c>
      <c r="G27" s="584">
        <v>42569130</v>
      </c>
      <c r="H27" s="582">
        <v>42412348</v>
      </c>
      <c r="I27" s="588">
        <v>42412348</v>
      </c>
      <c r="J27" s="151"/>
      <c r="K27" s="151"/>
      <c r="L27" s="151"/>
      <c r="M27" s="151"/>
    </row>
    <row r="28" spans="1:13" ht="35.25" customHeight="1" thickBot="1">
      <c r="A28" s="596" t="s">
        <v>22</v>
      </c>
      <c r="B28" s="597" t="s">
        <v>321</v>
      </c>
      <c r="C28" s="598">
        <f>+C20+C25-C24</f>
        <v>13182333</v>
      </c>
      <c r="D28" s="598">
        <f>+D20+D25-D24</f>
        <v>15482973</v>
      </c>
      <c r="E28" s="598">
        <f>+E20+E25-E24</f>
        <v>15482973</v>
      </c>
      <c r="F28" s="597" t="s">
        <v>322</v>
      </c>
      <c r="G28" s="599">
        <f>SUM(G20:G27)</f>
        <v>42569130</v>
      </c>
      <c r="H28" s="598">
        <f>SUM(H20:H27)</f>
        <v>44418804</v>
      </c>
      <c r="I28" s="600">
        <f>SUM(I20:I27)</f>
        <v>44418804</v>
      </c>
      <c r="J28" s="150"/>
      <c r="K28" s="150"/>
      <c r="L28" s="150"/>
      <c r="M28" s="150"/>
    </row>
    <row r="29" spans="1:13" ht="18" customHeight="1" thickBot="1">
      <c r="A29" s="596" t="s">
        <v>23</v>
      </c>
      <c r="B29" s="597" t="s">
        <v>660</v>
      </c>
      <c r="C29" s="611">
        <f>+C19+C28</f>
        <v>137544721</v>
      </c>
      <c r="D29" s="611">
        <f>+D19+D28</f>
        <v>163603162</v>
      </c>
      <c r="E29" s="611">
        <f>+E19+E28</f>
        <v>156326557</v>
      </c>
      <c r="F29" s="597" t="s">
        <v>661</v>
      </c>
      <c r="G29" s="611">
        <f>+G19</f>
        <v>135643021</v>
      </c>
      <c r="H29" s="611">
        <f>+H19+H24</f>
        <v>156406910</v>
      </c>
      <c r="I29" s="611">
        <f>+I19+I24</f>
        <v>137425147</v>
      </c>
      <c r="J29" s="152"/>
      <c r="K29" s="152"/>
      <c r="L29" s="152"/>
      <c r="M29" s="152"/>
    </row>
    <row r="30" spans="1:13" ht="18" customHeight="1" thickBot="1">
      <c r="A30" s="596" t="s">
        <v>24</v>
      </c>
      <c r="B30" s="597" t="s">
        <v>87</v>
      </c>
      <c r="C30" s="611" t="str">
        <f>IF(C29-G29&lt;0,G29-C29,"-")</f>
        <v>-</v>
      </c>
      <c r="D30" s="611" t="str">
        <f>IF(D29-H29&lt;0,H29-D29,"-")</f>
        <v>-</v>
      </c>
      <c r="E30" s="611" t="str">
        <f>IF(E29-I29&lt;0,I29-E29,"-")</f>
        <v>-</v>
      </c>
      <c r="F30" s="597" t="s">
        <v>88</v>
      </c>
      <c r="G30" s="611">
        <f>IF(C29-G29&gt;0,C29-G29,"-")</f>
        <v>1901700</v>
      </c>
      <c r="H30" s="611">
        <f>IF(D29-H29&gt;0,D29-H29,"-")</f>
        <v>7196252</v>
      </c>
      <c r="I30" s="611">
        <f>IF(E29-I29&gt;0,E29-I29,"-")</f>
        <v>18901410</v>
      </c>
      <c r="J30" s="152"/>
      <c r="K30" s="152"/>
      <c r="L30" s="152"/>
      <c r="M30" s="152"/>
    </row>
    <row r="31" spans="1:13" ht="18" customHeight="1" thickBot="1">
      <c r="A31" s="596" t="s">
        <v>25</v>
      </c>
      <c r="B31" s="597" t="s">
        <v>325</v>
      </c>
      <c r="C31" s="611" t="str">
        <f>IF(C19+C20-G29&lt;0,G29-(C19+C20),"-")</f>
        <v>-</v>
      </c>
      <c r="D31" s="598"/>
      <c r="E31" s="611"/>
      <c r="F31" s="597" t="s">
        <v>326</v>
      </c>
      <c r="G31" s="611">
        <f>IF(C19+C20-C24-G29&gt;0,C19+C20-C24-G29,"-")</f>
        <v>1901700</v>
      </c>
      <c r="H31" s="611">
        <f>IF(D19+D20-D24-H29&gt;0,D19+D20-D24-H29,"-")</f>
        <v>7196252</v>
      </c>
      <c r="I31" s="611">
        <f>IF(E19+E20-E24-I29&gt;0,E19+E20-E24-I29,"-")</f>
        <v>18901410</v>
      </c>
      <c r="J31" s="152"/>
      <c r="K31" s="152"/>
      <c r="L31" s="152"/>
      <c r="M31" s="152"/>
    </row>
    <row r="32" spans="2:6" ht="18" customHeight="1">
      <c r="B32" s="705"/>
      <c r="C32" s="705"/>
      <c r="D32" s="705"/>
      <c r="E32" s="705"/>
      <c r="F32" s="705"/>
    </row>
    <row r="33" ht="18" customHeight="1"/>
    <row r="35" ht="39.75" customHeight="1"/>
    <row r="36" ht="13.5" customHeight="1"/>
    <row r="37" ht="24" customHeight="1"/>
    <row r="38" spans="1:13" s="10" customFormat="1" ht="35.25" customHeight="1">
      <c r="A38" s="134"/>
      <c r="B38" s="13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s="10" customFormat="1" ht="12" customHeight="1">
      <c r="A39" s="134"/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ht="12.75" customHeight="1"/>
    <row r="41" ht="12.75" customHeight="1"/>
    <row r="42" ht="12.75" customHeight="1"/>
    <row r="43" ht="12.75" customHeight="1"/>
    <row r="46" ht="12.75" customHeight="1"/>
    <row r="47" ht="12.75" customHeight="1"/>
    <row r="48" ht="12.75" customHeight="1"/>
    <row r="49" ht="12.75" customHeight="1"/>
    <row r="50" ht="15.75" customHeight="1"/>
    <row r="51" ht="12.75" customHeight="1"/>
    <row r="52" ht="12.75" customHeight="1"/>
    <row r="53" ht="12.75" customHeight="1"/>
    <row r="54" ht="12.75" customHeight="1"/>
    <row r="55" ht="12.75" customHeight="1"/>
    <row r="57" ht="12.75" customHeight="1"/>
    <row r="58" ht="12.75" customHeight="1"/>
    <row r="59" ht="12.75" customHeight="1"/>
    <row r="60" ht="12.75" customHeight="1"/>
    <row r="61" ht="15.75" customHeight="1"/>
    <row r="62" ht="18" customHeight="1"/>
    <row r="63" ht="18" customHeight="1"/>
    <row r="64" ht="18" customHeight="1"/>
  </sheetData>
  <sheetProtection/>
  <mergeCells count="8">
    <mergeCell ref="A1:I1"/>
    <mergeCell ref="A3:A5"/>
    <mergeCell ref="B32:F32"/>
    <mergeCell ref="B4:B5"/>
    <mergeCell ref="C4:E4"/>
    <mergeCell ref="G4:I4"/>
    <mergeCell ref="F2:I2"/>
    <mergeCell ref="F3:I3"/>
  </mergeCells>
  <printOptions horizontalCentered="1"/>
  <pageMargins left="0.31496062992125984" right="0.4724409448818898" top="0.5511811023622047" bottom="0.5118110236220472" header="0.2362204724409449" footer="0.2755905511811024"/>
  <pageSetup horizontalDpi="600" verticalDpi="600" orientation="landscape" paperSize="9" scale="72" r:id="rId1"/>
  <headerFooter alignWithMargins="0">
    <oddHeader>&amp;R&amp;"Times New Roman CE,Félkövér dőlt"&amp;11 &amp;"Times New Roman CE,Dőlt"&amp;12 2.1. számú melléklet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2018-05-23T08:28:23Z</cp:lastPrinted>
  <dcterms:created xsi:type="dcterms:W3CDTF">1999-10-30T10:30:45Z</dcterms:created>
  <dcterms:modified xsi:type="dcterms:W3CDTF">2018-05-28T11:17:18Z</dcterms:modified>
  <cp:category/>
  <cp:version/>
  <cp:contentType/>
  <cp:contentStatus/>
</cp:coreProperties>
</file>