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5" windowHeight="7365" activeTab="3"/>
  </bookViews>
  <sheets>
    <sheet name="Tagok1" sheetId="1" r:id="rId1"/>
    <sheet name="Tagok2" sheetId="2" r:id="rId2"/>
    <sheet name="Tagok3" sheetId="4" r:id="rId3"/>
    <sheet name="Házis.kiadás arányos feloszt." sheetId="5" r:id="rId4"/>
    <sheet name="Összesítés" sheetId="3" r:id="rId5"/>
  </sheets>
  <definedNames>
    <definedName name="_xlnm.Print_Area" localSheetId="4">Összesítés!$A$1:$H$34</definedName>
    <definedName name="_xlnm.Print_Area" localSheetId="0">Tagok1!$A$1:$O$58</definedName>
    <definedName name="_xlnm.Print_Area" localSheetId="1">Tagok2!$A$1:$K$45</definedName>
    <definedName name="_xlnm.Print_Area" localSheetId="2">Tagok3!$A$1:$T$38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/>
  <c r="D31"/>
  <c r="D34" s="1"/>
  <c r="C31"/>
  <c r="B31"/>
  <c r="B34" s="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45" i="2"/>
  <c r="E32"/>
  <c r="C32"/>
  <c r="H29"/>
  <c r="I29" s="1"/>
  <c r="F29"/>
  <c r="D29"/>
  <c r="H28"/>
  <c r="I28" s="1"/>
  <c r="G28"/>
  <c r="F28"/>
  <c r="D28"/>
  <c r="G27"/>
  <c r="H27" s="1"/>
  <c r="I27" s="1"/>
  <c r="F27"/>
  <c r="D27"/>
  <c r="G26"/>
  <c r="F26"/>
  <c r="H26" s="1"/>
  <c r="I26" s="1"/>
  <c r="H25"/>
  <c r="I25" s="1"/>
  <c r="F25"/>
  <c r="D25"/>
  <c r="G24"/>
  <c r="F24"/>
  <c r="H24" s="1"/>
  <c r="I24" s="1"/>
  <c r="D24"/>
  <c r="G23"/>
  <c r="F23"/>
  <c r="H23" s="1"/>
  <c r="I23" s="1"/>
  <c r="G22"/>
  <c r="F22"/>
  <c r="H22" s="1"/>
  <c r="I22" s="1"/>
  <c r="D22"/>
  <c r="H21"/>
  <c r="I21" s="1"/>
  <c r="G21"/>
  <c r="F21"/>
  <c r="D21"/>
  <c r="G20"/>
  <c r="H20" s="1"/>
  <c r="I20" s="1"/>
  <c r="F20"/>
  <c r="D20"/>
  <c r="G19"/>
  <c r="F19"/>
  <c r="H19" s="1"/>
  <c r="I19" s="1"/>
  <c r="D19"/>
  <c r="F18"/>
  <c r="H18" s="1"/>
  <c r="I18" s="1"/>
  <c r="D18"/>
  <c r="G17"/>
  <c r="F17"/>
  <c r="H17" s="1"/>
  <c r="I17" s="1"/>
  <c r="D17"/>
  <c r="H16"/>
  <c r="I16" s="1"/>
  <c r="G16"/>
  <c r="F16"/>
  <c r="D16"/>
  <c r="G15"/>
  <c r="H15" s="1"/>
  <c r="I15" s="1"/>
  <c r="F15"/>
  <c r="G14"/>
  <c r="H14" s="1"/>
  <c r="I14" s="1"/>
  <c r="F14"/>
  <c r="D14"/>
  <c r="G13"/>
  <c r="F13"/>
  <c r="H13" s="1"/>
  <c r="I13" s="1"/>
  <c r="G12"/>
  <c r="F12"/>
  <c r="H12" s="1"/>
  <c r="I12" s="1"/>
  <c r="D12"/>
  <c r="H11"/>
  <c r="I11" s="1"/>
  <c r="G11"/>
  <c r="F11"/>
  <c r="D11"/>
  <c r="P10"/>
  <c r="G10"/>
  <c r="F10"/>
  <c r="H10" s="1"/>
  <c r="I10" s="1"/>
  <c r="D10"/>
  <c r="P9"/>
  <c r="P11" s="1"/>
  <c r="H9"/>
  <c r="I9" s="1"/>
  <c r="F9"/>
  <c r="D9"/>
  <c r="H8"/>
  <c r="I8" s="1"/>
  <c r="G8"/>
  <c r="F8"/>
  <c r="D8"/>
  <c r="G7"/>
  <c r="H7" s="1"/>
  <c r="F7"/>
  <c r="F32" s="1"/>
  <c r="D7"/>
  <c r="D32" s="1"/>
  <c r="I54" i="1"/>
  <c r="C32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32" s="1"/>
  <c r="J58" s="1"/>
  <c r="D6"/>
  <c r="F31" i="3" l="1"/>
  <c r="H32" i="2"/>
  <c r="I7"/>
  <c r="I32" s="1"/>
  <c r="I34" s="1"/>
  <c r="G32"/>
</calcChain>
</file>

<file path=xl/sharedStrings.xml><?xml version="1.0" encoding="utf-8"?>
<sst xmlns="http://schemas.openxmlformats.org/spreadsheetml/2006/main" count="489" uniqueCount="168">
  <si>
    <t>Völgységi Önkormányzatok Tárulása Tagok1 2018.-ra tervezett költségvetése</t>
  </si>
  <si>
    <t>B E V É T E L E K</t>
  </si>
  <si>
    <t>Adatok Ft-ban!</t>
  </si>
  <si>
    <t>Feladatok</t>
  </si>
  <si>
    <t>Lakosságszám 2017.01.01.     KEKKH</t>
  </si>
  <si>
    <t>TAGOK1 Tagdíj 250 Ft/lakos</t>
  </si>
  <si>
    <t>Aparhant</t>
  </si>
  <si>
    <t>Bátaapáti</t>
  </si>
  <si>
    <t>Bonyhád</t>
  </si>
  <si>
    <t>Bonyhádvarasd</t>
  </si>
  <si>
    <t>Cikó</t>
  </si>
  <si>
    <t>Felsőnána</t>
  </si>
  <si>
    <t>Grábóc</t>
  </si>
  <si>
    <t>Györe</t>
  </si>
  <si>
    <t>Izmény</t>
  </si>
  <si>
    <t>Kakasd</t>
  </si>
  <si>
    <t>Kéty</t>
  </si>
  <si>
    <t>Kisdorog</t>
  </si>
  <si>
    <t>Kismányok</t>
  </si>
  <si>
    <t>Kisvejke</t>
  </si>
  <si>
    <t>Lengyel</t>
  </si>
  <si>
    <t>Mórágy</t>
  </si>
  <si>
    <t>Mőcsény</t>
  </si>
  <si>
    <t>Mucsfa</t>
  </si>
  <si>
    <t>Murga</t>
  </si>
  <si>
    <t>Nagymányok</t>
  </si>
  <si>
    <t>Nagyvejke</t>
  </si>
  <si>
    <t>Tevel</t>
  </si>
  <si>
    <t>Váralja</t>
  </si>
  <si>
    <t>Závod</t>
  </si>
  <si>
    <t>Zomba</t>
  </si>
  <si>
    <t>Tagok1- sátor</t>
  </si>
  <si>
    <t>Összesen</t>
  </si>
  <si>
    <t>K I A D Á S O K</t>
  </si>
  <si>
    <t>TAGOK1</t>
  </si>
  <si>
    <t>Sorszám</t>
  </si>
  <si>
    <t>Kiadási tétel</t>
  </si>
  <si>
    <t>Kiadás összege</t>
  </si>
  <si>
    <t>Egyéb megjegyzés</t>
  </si>
  <si>
    <t>1.</t>
  </si>
  <si>
    <t>1 ebéd, tanácsülésekre kávé, pogácsa, víz</t>
  </si>
  <si>
    <t>2.</t>
  </si>
  <si>
    <t>3.</t>
  </si>
  <si>
    <t>4.</t>
  </si>
  <si>
    <t>5.</t>
  </si>
  <si>
    <t>honlap: 19.050.-Ft/hó 12 hónapra + domain név</t>
  </si>
  <si>
    <t>6.</t>
  </si>
  <si>
    <t>Szervezeti honlap átalakítása</t>
  </si>
  <si>
    <t>A szervezeti honlap az új Völgységi Tájegységi Értéktár elektronikus felületéhez való igazítása</t>
  </si>
  <si>
    <t>7.</t>
  </si>
  <si>
    <t>8.</t>
  </si>
  <si>
    <t>9.</t>
  </si>
  <si>
    <t>előző év alapján</t>
  </si>
  <si>
    <t>10.</t>
  </si>
  <si>
    <r>
      <t xml:space="preserve">(alap: 157 480 + </t>
    </r>
    <r>
      <rPr>
        <sz val="10"/>
        <color indexed="10"/>
        <rFont val="Bookman Old Style"/>
        <family val="1"/>
        <charset val="238"/>
      </rPr>
      <t>áfa: 42 520</t>
    </r>
    <r>
      <rPr>
        <sz val="10"/>
        <rFont val="Bookman Old Style"/>
        <family val="1"/>
        <charset val="238"/>
      </rPr>
      <t>)</t>
    </r>
  </si>
  <si>
    <t>11.</t>
  </si>
  <si>
    <t>12.</t>
  </si>
  <si>
    <t>13.</t>
  </si>
  <si>
    <t>Karbantartás, javítás (sátor, orvosi műszerek)</t>
  </si>
  <si>
    <t>Ponyvajavítás, szerkezeti elem ellenőrzés és mosatás költsége, világítás?</t>
  </si>
  <si>
    <t>Általános tartalék</t>
  </si>
  <si>
    <t>Mindösszesen</t>
  </si>
  <si>
    <t>kül.</t>
  </si>
  <si>
    <t xml:space="preserve">Reprezentációs költség (társulási ülés kiadásai) </t>
  </si>
  <si>
    <t xml:space="preserve">Repi és cégtelefon SZJA </t>
  </si>
  <si>
    <t xml:space="preserve">Repi és cégtelefon EHO </t>
  </si>
  <si>
    <t xml:space="preserve">Irodaszer beszerzés </t>
  </si>
  <si>
    <t xml:space="preserve">Honlap karbantartási díja + domai név </t>
  </si>
  <si>
    <t xml:space="preserve">Mobil telefon díja </t>
  </si>
  <si>
    <t xml:space="preserve">Postaköltség, fiókbérleti díj </t>
  </si>
  <si>
    <t xml:space="preserve">Banki kezelési költség </t>
  </si>
  <si>
    <t xml:space="preserve">Egyéb dologi kiadások: közjegyzői díj, társulási ülés nem repis kiadásai </t>
  </si>
  <si>
    <t xml:space="preserve">előző év alapján </t>
  </si>
  <si>
    <t>Völgységi Önkormányzatok Tárulása Tagok2 költségvetése 2018</t>
  </si>
  <si>
    <t>Település</t>
  </si>
  <si>
    <t>TAGOK2 Belső ellenőrzés 197 Ft/lakos</t>
  </si>
  <si>
    <t>TAGOK2 Völgységi hírlevél</t>
  </si>
  <si>
    <t>Postai címek/település</t>
  </si>
  <si>
    <t>Hírlevél ktg 205,5 Ft/cím</t>
  </si>
  <si>
    <t>Terjesztés    40,9516 Ft/cím</t>
  </si>
  <si>
    <t>Tagok2-hirdetési díj</t>
  </si>
  <si>
    <t xml:space="preserve">K I A D Á S O K </t>
  </si>
  <si>
    <t>Kádár Andrásné külső ellenőr megbízási díja</t>
  </si>
  <si>
    <t>Újságírás - szerkesztés vállalkozói szerződés</t>
  </si>
  <si>
    <t>Keresztrejtvény, grafika</t>
  </si>
  <si>
    <t>mentes</t>
  </si>
  <si>
    <t>Postai terjesztés</t>
  </si>
  <si>
    <t>Nyomda ktg, korrektúra, tördelés</t>
  </si>
  <si>
    <t xml:space="preserve">Hírlevél köteles példányszáma </t>
  </si>
  <si>
    <t xml:space="preserve">5 megjelenés </t>
  </si>
  <si>
    <t>Belső ellenőrzés költsége 2018-ra</t>
  </si>
  <si>
    <t>Előző évi maradvány</t>
  </si>
  <si>
    <t>különbség</t>
  </si>
  <si>
    <t>lakosságszám/szolg. i.</t>
  </si>
  <si>
    <t>BE Ft/lakos</t>
  </si>
  <si>
    <t>Hozzájárulások összesítése</t>
  </si>
  <si>
    <t>Ezer forintban !</t>
  </si>
  <si>
    <t>Települések megnevezése</t>
  </si>
  <si>
    <t>Tagok 1</t>
  </si>
  <si>
    <t>Tagok 2</t>
  </si>
  <si>
    <t>Tagok 3</t>
  </si>
  <si>
    <t>Fizetendő összesen</t>
  </si>
  <si>
    <t>Belső ell.</t>
  </si>
  <si>
    <t xml:space="preserve">Hírlevél </t>
  </si>
  <si>
    <t>TAGOK 3. 2018. ÉVI EREDETI</t>
  </si>
  <si>
    <t>Lakosság-szám 2017.01.01.     KEKKH</t>
  </si>
  <si>
    <t xml:space="preserve">Támogató szolgálat. </t>
  </si>
  <si>
    <t>Hozzá-járulás összege</t>
  </si>
  <si>
    <t xml:space="preserve">Idősek Otthona </t>
  </si>
  <si>
    <t>Házi segítség-nyújtás</t>
  </si>
  <si>
    <t>Házi segítség-nyújtás - személyi gondozás- társulás általi feladat-ellátás</t>
  </si>
  <si>
    <t>Hozzá-járulás a házi segítség-nyújtáshoz összesen</t>
  </si>
  <si>
    <t xml:space="preserve">Jelzőrend-szeres házi segítség-nyújtás </t>
  </si>
  <si>
    <t>Ellátot-tak száma</t>
  </si>
  <si>
    <t xml:space="preserve">Étkeztetés és nappali ellátás </t>
  </si>
  <si>
    <t xml:space="preserve">Tanya-gondnoki szolgál-tatás </t>
  </si>
  <si>
    <t>Család és gyermek-jóléti szolgálat</t>
  </si>
  <si>
    <t>Család és gyermek-jóléti központ</t>
  </si>
  <si>
    <t>ÖSSZESEN</t>
  </si>
  <si>
    <t>Saját bevétel</t>
  </si>
  <si>
    <t>Állami támogatás</t>
  </si>
  <si>
    <t>Átvett pe.</t>
  </si>
  <si>
    <t>Bevételek összeen</t>
  </si>
  <si>
    <t>Kiadások</t>
  </si>
  <si>
    <t>Különbözet:</t>
  </si>
  <si>
    <t>x</t>
  </si>
  <si>
    <t>–</t>
  </si>
  <si>
    <t>Kiadások számítása</t>
  </si>
  <si>
    <t>Bevételek és kiadások összesítése</t>
  </si>
  <si>
    <t>Cikó:</t>
  </si>
  <si>
    <t>1 fő 4 órás közalkalmazott:</t>
  </si>
  <si>
    <t xml:space="preserve">Bér 1 hóra 161000, 11 hóra 180500 Ft </t>
  </si>
  <si>
    <t>Település megnevezése</t>
  </si>
  <si>
    <t>Becsült Mutatószám</t>
  </si>
  <si>
    <t>1 főre járó állami</t>
  </si>
  <si>
    <t>Bevétel összeseen</t>
  </si>
  <si>
    <t>Kiadások összege</t>
  </si>
  <si>
    <t>Hozzájárulás összegeFt-ban</t>
  </si>
  <si>
    <t xml:space="preserve">Ezer Ft-ban </t>
  </si>
  <si>
    <t>Járulék: 1 hóra 22 %, 11 hóra 19,5 %</t>
  </si>
  <si>
    <t>Étkezési hozzájárulás: 5.000 Ft/hó</t>
  </si>
  <si>
    <t>Járulékteher.</t>
  </si>
  <si>
    <t>Kiadás összesen:</t>
  </si>
  <si>
    <t>Lengyel:</t>
  </si>
  <si>
    <t xml:space="preserve">Tevel </t>
  </si>
  <si>
    <t>Öszesen:</t>
  </si>
  <si>
    <t>Mőcsény:</t>
  </si>
  <si>
    <t>1 fő 6 órás közalkalm.</t>
  </si>
  <si>
    <t>Bér 1 hóra 120750, 11 hóra 135375</t>
  </si>
  <si>
    <t>Étk.hj. 6 órás állásra 12 hóra</t>
  </si>
  <si>
    <t>Járulékteher</t>
  </si>
  <si>
    <t xml:space="preserve">Tevel: </t>
  </si>
  <si>
    <t>Heti két alkalom kijárás 2 fő részére</t>
  </si>
  <si>
    <t>145 Ft X17,8km x 2 alkalom=5.162 Ft/nap</t>
  </si>
  <si>
    <t>1 hónapra8x 5.162 Dr =41.296.- Fr</t>
  </si>
  <si>
    <t>12 hónapra vetítve 12 x 41.296.- Ft =495552.- Ft</t>
  </si>
  <si>
    <t>Dolgozó bére: heti 4ó*4 hét= 16 óra/168 óra</t>
  </si>
  <si>
    <t>10 % bér jut.</t>
  </si>
  <si>
    <t xml:space="preserve">1 hóra 161000, 11 hóra 180500 Ft, </t>
  </si>
  <si>
    <t>Vidék összesen:</t>
  </si>
  <si>
    <t>Feladatellátás összesen:</t>
  </si>
  <si>
    <t xml:space="preserve">VÖT ügyintézők önkormányzatnak átadott bére </t>
  </si>
  <si>
    <t>1 fő ügyintéző teljes, 1 fő pénzügyes 1/8-ad bére</t>
  </si>
  <si>
    <t>10. melléklet</t>
  </si>
  <si>
    <t>11. melléklet</t>
  </si>
  <si>
    <t>12. melléklet</t>
  </si>
  <si>
    <t>13. melléklet</t>
  </si>
  <si>
    <t xml:space="preserve">Házi segítségnyújtás bevételei és kiadásai 2018. 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</si>
</sst>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0.0000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\ _F_t_-;\-* #,##0.0\ _F_t_-;_-* &quot;-&quot;??\ _F_t_-;_-@_-"/>
    <numFmt numFmtId="168" formatCode="#,##0_ ;\-#,##0\ "/>
    <numFmt numFmtId="169" formatCode="#,##0.00_ ;\-#,##0.00\ 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b/>
      <i/>
      <sz val="16"/>
      <name val="Bookman Old Style"/>
      <family val="1"/>
      <charset val="238"/>
    </font>
    <font>
      <sz val="16"/>
      <name val="Bookman Old Style"/>
      <family val="1"/>
      <charset val="238"/>
    </font>
    <font>
      <b/>
      <sz val="18"/>
      <name val="Bookman Old Style"/>
      <family val="1"/>
      <charset val="238"/>
    </font>
    <font>
      <b/>
      <sz val="13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4"/>
      <name val="Bookman Old Style"/>
      <family val="1"/>
      <charset val="238"/>
    </font>
    <font>
      <sz val="10"/>
      <name val="Arial"/>
      <family val="2"/>
      <charset val="238"/>
    </font>
    <font>
      <b/>
      <u/>
      <sz val="12"/>
      <name val="Bookman Old Style"/>
      <family val="1"/>
      <charset val="238"/>
    </font>
    <font>
      <sz val="18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sz val="14"/>
      <name val="Bookman Old Style"/>
      <family val="1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sz val="24"/>
      <name val="Arial"/>
      <family val="2"/>
      <charset val="238"/>
    </font>
    <font>
      <b/>
      <i/>
      <sz val="10"/>
      <name val="Bookman Old Style"/>
      <family val="1"/>
      <charset val="238"/>
    </font>
    <font>
      <sz val="11"/>
      <name val="Arial"/>
      <family val="2"/>
      <charset val="238"/>
    </font>
    <font>
      <b/>
      <sz val="8"/>
      <name val="Bookman Old Styl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8"/>
      <name val="Arial CE"/>
      <charset val="238"/>
    </font>
    <font>
      <b/>
      <u/>
      <sz val="12"/>
      <color indexed="8"/>
      <name val="Calibri"/>
      <family val="2"/>
      <charset val="238"/>
    </font>
    <font>
      <b/>
      <sz val="12"/>
      <color indexed="8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1"/>
      <color indexed="8"/>
      <name val="Bookman Old Style"/>
      <family val="1"/>
      <charset val="238"/>
    </font>
    <font>
      <b/>
      <sz val="12"/>
      <color indexed="8"/>
      <name val="Calibri"/>
      <family val="2"/>
      <charset val="238"/>
    </font>
    <font>
      <sz val="1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A2B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17" fillId="0" borderId="0"/>
    <xf numFmtId="0" fontId="3" fillId="0" borderId="0"/>
    <xf numFmtId="0" fontId="35" fillId="0" borderId="0"/>
    <xf numFmtId="43" fontId="1" fillId="0" borderId="0" applyFont="0" applyFill="0" applyBorder="0" applyAlignment="0" applyProtection="0"/>
  </cellStyleXfs>
  <cellXfs count="408">
    <xf numFmtId="0" fontId="0" fillId="0" borderId="0" xfId="0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/>
    <xf numFmtId="0" fontId="8" fillId="0" borderId="0" xfId="1" applyFont="1"/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8" fillId="0" borderId="0" xfId="1" applyFont="1" applyBorder="1"/>
    <xf numFmtId="0" fontId="13" fillId="0" borderId="1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right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0" fontId="13" fillId="0" borderId="5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horizontal="right" vertical="center"/>
    </xf>
    <xf numFmtId="3" fontId="14" fillId="3" borderId="4" xfId="1" quotePrefix="1" applyNumberFormat="1" applyFont="1" applyFill="1" applyBorder="1" applyAlignment="1">
      <alignment horizontal="right" vertical="center"/>
    </xf>
    <xf numFmtId="3" fontId="14" fillId="2" borderId="4" xfId="1" quotePrefix="1" applyNumberFormat="1" applyFont="1" applyFill="1" applyBorder="1" applyAlignment="1">
      <alignment horizontal="right" vertical="center"/>
    </xf>
    <xf numFmtId="0" fontId="15" fillId="0" borderId="0" xfId="1" applyFont="1"/>
    <xf numFmtId="0" fontId="16" fillId="0" borderId="5" xfId="1" applyFont="1" applyFill="1" applyBorder="1" applyAlignment="1">
      <alignment wrapText="1"/>
    </xf>
    <xf numFmtId="0" fontId="16" fillId="0" borderId="6" xfId="1" applyFont="1" applyFill="1" applyBorder="1" applyAlignment="1">
      <alignment wrapText="1"/>
    </xf>
    <xf numFmtId="3" fontId="16" fillId="2" borderId="7" xfId="1" applyNumberFormat="1" applyFont="1" applyFill="1" applyBorder="1" applyAlignment="1">
      <alignment horizontal="right" wrapText="1"/>
    </xf>
    <xf numFmtId="3" fontId="8" fillId="0" borderId="0" xfId="1" applyNumberFormat="1" applyFont="1"/>
    <xf numFmtId="0" fontId="7" fillId="0" borderId="0" xfId="2" applyFont="1"/>
    <xf numFmtId="0" fontId="18" fillId="0" borderId="0" xfId="2" applyFont="1" applyAlignment="1">
      <alignment horizontal="center"/>
    </xf>
    <xf numFmtId="0" fontId="6" fillId="0" borderId="9" xfId="2" applyFont="1" applyBorder="1"/>
    <xf numFmtId="0" fontId="13" fillId="0" borderId="1" xfId="2" applyFont="1" applyBorder="1" applyAlignment="1">
      <alignment horizontal="center"/>
    </xf>
    <xf numFmtId="3" fontId="7" fillId="0" borderId="0" xfId="0" applyNumberFormat="1" applyFont="1"/>
    <xf numFmtId="0" fontId="23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4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6" fillId="0" borderId="0" xfId="3" applyFont="1"/>
    <xf numFmtId="0" fontId="15" fillId="0" borderId="1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5" fillId="4" borderId="22" xfId="3" applyFont="1" applyFill="1" applyBorder="1" applyAlignment="1">
      <alignment horizontal="center" vertical="center" wrapText="1"/>
    </xf>
    <xf numFmtId="0" fontId="15" fillId="4" borderId="24" xfId="3" applyFont="1" applyFill="1" applyBorder="1" applyAlignment="1">
      <alignment horizontal="center" vertical="center"/>
    </xf>
    <xf numFmtId="0" fontId="15" fillId="4" borderId="25" xfId="3" applyFont="1" applyFill="1" applyBorder="1" applyAlignment="1">
      <alignment horizontal="center" vertical="center" wrapText="1"/>
    </xf>
    <xf numFmtId="0" fontId="27" fillId="4" borderId="1" xfId="3" applyFont="1" applyFill="1" applyBorder="1" applyAlignment="1">
      <alignment horizontal="center" vertical="center" wrapText="1"/>
    </xf>
    <xf numFmtId="0" fontId="27" fillId="4" borderId="5" xfId="3" applyFont="1" applyFill="1" applyBorder="1" applyAlignment="1">
      <alignment horizontal="center" vertical="center" wrapText="1"/>
    </xf>
    <xf numFmtId="0" fontId="27" fillId="4" borderId="15" xfId="3" applyFont="1" applyFill="1" applyBorder="1" applyAlignment="1">
      <alignment horizontal="center" vertical="center" wrapText="1"/>
    </xf>
    <xf numFmtId="0" fontId="8" fillId="4" borderId="16" xfId="3" applyFont="1" applyFill="1" applyBorder="1"/>
    <xf numFmtId="0" fontId="13" fillId="0" borderId="1" xfId="3" applyFont="1" applyFill="1" applyBorder="1" applyAlignment="1">
      <alignment horizontal="left" vertical="center"/>
    </xf>
    <xf numFmtId="3" fontId="14" fillId="3" borderId="25" xfId="3" quotePrefix="1" applyNumberFormat="1" applyFont="1" applyFill="1" applyBorder="1" applyAlignment="1">
      <alignment horizontal="right" vertical="center"/>
    </xf>
    <xf numFmtId="3" fontId="13" fillId="3" borderId="1" xfId="3" quotePrefix="1" applyNumberFormat="1" applyFont="1" applyFill="1" applyBorder="1" applyAlignment="1">
      <alignment horizontal="right" vertical="center"/>
    </xf>
    <xf numFmtId="3" fontId="13" fillId="3" borderId="17" xfId="3" quotePrefix="1" applyNumberFormat="1" applyFont="1" applyFill="1" applyBorder="1" applyAlignment="1">
      <alignment horizontal="right" vertical="center"/>
    </xf>
    <xf numFmtId="3" fontId="14" fillId="3" borderId="15" xfId="3" quotePrefix="1" applyNumberFormat="1" applyFont="1" applyFill="1" applyBorder="1" applyAlignment="1">
      <alignment horizontal="right" vertical="center"/>
    </xf>
    <xf numFmtId="0" fontId="14" fillId="3" borderId="16" xfId="3" applyFont="1" applyFill="1" applyBorder="1"/>
    <xf numFmtId="3" fontId="14" fillId="4" borderId="25" xfId="3" applyNumberFormat="1" applyFont="1" applyFill="1" applyBorder="1" applyAlignment="1">
      <alignment horizontal="right" vertical="center"/>
    </xf>
    <xf numFmtId="3" fontId="13" fillId="4" borderId="1" xfId="3" applyNumberFormat="1" applyFont="1" applyFill="1" applyBorder="1" applyAlignment="1">
      <alignment horizontal="right" vertical="center"/>
    </xf>
    <xf numFmtId="3" fontId="13" fillId="4" borderId="17" xfId="3" applyNumberFormat="1" applyFont="1" applyFill="1" applyBorder="1" applyAlignment="1">
      <alignment horizontal="right" vertical="center"/>
    </xf>
    <xf numFmtId="3" fontId="14" fillId="4" borderId="15" xfId="3" applyNumberFormat="1" applyFont="1" applyFill="1" applyBorder="1" applyAlignment="1">
      <alignment horizontal="right" vertical="center"/>
    </xf>
    <xf numFmtId="3" fontId="14" fillId="4" borderId="16" xfId="3" applyNumberFormat="1" applyFont="1" applyFill="1" applyBorder="1"/>
    <xf numFmtId="3" fontId="13" fillId="5" borderId="17" xfId="3" applyNumberFormat="1" applyFont="1" applyFill="1" applyBorder="1" applyAlignment="1">
      <alignment horizontal="right" vertical="center"/>
    </xf>
    <xf numFmtId="3" fontId="14" fillId="6" borderId="25" xfId="3" applyNumberFormat="1" applyFont="1" applyFill="1" applyBorder="1" applyAlignment="1">
      <alignment horizontal="right" vertical="center"/>
    </xf>
    <xf numFmtId="3" fontId="13" fillId="3" borderId="17" xfId="3" applyNumberFormat="1" applyFont="1" applyFill="1" applyBorder="1" applyAlignment="1">
      <alignment horizontal="right" vertical="center"/>
    </xf>
    <xf numFmtId="3" fontId="14" fillId="3" borderId="15" xfId="3" applyNumberFormat="1" applyFont="1" applyFill="1" applyBorder="1" applyAlignment="1">
      <alignment horizontal="right" vertical="center"/>
    </xf>
    <xf numFmtId="3" fontId="14" fillId="3" borderId="16" xfId="3" applyNumberFormat="1" applyFont="1" applyFill="1" applyBorder="1"/>
    <xf numFmtId="3" fontId="13" fillId="4" borderId="1" xfId="3" quotePrefix="1" applyNumberFormat="1" applyFont="1" applyFill="1" applyBorder="1" applyAlignment="1">
      <alignment horizontal="right" vertical="center"/>
    </xf>
    <xf numFmtId="0" fontId="13" fillId="0" borderId="5" xfId="3" applyFont="1" applyFill="1" applyBorder="1" applyAlignment="1">
      <alignment horizontal="left" vertical="center"/>
    </xf>
    <xf numFmtId="0" fontId="3" fillId="0" borderId="0" xfId="3"/>
    <xf numFmtId="0" fontId="13" fillId="0" borderId="6" xfId="3" applyFont="1" applyFill="1" applyBorder="1" applyAlignment="1">
      <alignment horizontal="right" vertical="center"/>
    </xf>
    <xf numFmtId="3" fontId="14" fillId="3" borderId="26" xfId="3" quotePrefix="1" applyNumberFormat="1" applyFont="1" applyFill="1" applyBorder="1" applyAlignment="1">
      <alignment horizontal="right" vertical="center"/>
    </xf>
    <xf numFmtId="3" fontId="13" fillId="3" borderId="27" xfId="3" quotePrefix="1" applyNumberFormat="1" applyFont="1" applyFill="1" applyBorder="1" applyAlignment="1">
      <alignment horizontal="right" vertical="center"/>
    </xf>
    <xf numFmtId="3" fontId="13" fillId="3" borderId="28" xfId="3" applyNumberFormat="1" applyFont="1" applyFill="1" applyBorder="1" applyAlignment="1">
      <alignment horizontal="right" vertical="center"/>
    </xf>
    <xf numFmtId="3" fontId="13" fillId="3" borderId="28" xfId="3" quotePrefix="1" applyNumberFormat="1" applyFont="1" applyFill="1" applyBorder="1" applyAlignment="1">
      <alignment horizontal="right" vertical="center"/>
    </xf>
    <xf numFmtId="3" fontId="14" fillId="4" borderId="29" xfId="3" applyNumberFormat="1" applyFont="1" applyFill="1" applyBorder="1" applyAlignment="1">
      <alignment horizontal="right" vertical="center"/>
    </xf>
    <xf numFmtId="0" fontId="14" fillId="0" borderId="5" xfId="3" applyFont="1" applyFill="1" applyBorder="1" applyAlignment="1">
      <alignment wrapText="1"/>
    </xf>
    <xf numFmtId="0" fontId="14" fillId="0" borderId="6" xfId="3" applyFont="1" applyFill="1" applyBorder="1" applyAlignment="1">
      <alignment wrapText="1"/>
    </xf>
    <xf numFmtId="3" fontId="14" fillId="4" borderId="30" xfId="3" applyNumberFormat="1" applyFont="1" applyFill="1" applyBorder="1" applyAlignment="1">
      <alignment horizontal="right" wrapText="1"/>
    </xf>
    <xf numFmtId="3" fontId="14" fillId="4" borderId="9" xfId="3" applyNumberFormat="1" applyFont="1" applyFill="1" applyBorder="1" applyAlignment="1">
      <alignment horizontal="right" wrapText="1"/>
    </xf>
    <xf numFmtId="3" fontId="14" fillId="4" borderId="10" xfId="3" applyNumberFormat="1" applyFont="1" applyFill="1" applyBorder="1" applyAlignment="1">
      <alignment horizontal="right" wrapText="1"/>
    </xf>
    <xf numFmtId="3" fontId="14" fillId="4" borderId="11" xfId="3" applyNumberFormat="1" applyFont="1" applyFill="1" applyBorder="1" applyAlignment="1">
      <alignment horizontal="right" wrapText="1"/>
    </xf>
    <xf numFmtId="3" fontId="14" fillId="4" borderId="11" xfId="3" applyNumberFormat="1" applyFont="1" applyFill="1" applyBorder="1"/>
    <xf numFmtId="3" fontId="26" fillId="0" borderId="0" xfId="3" applyNumberFormat="1" applyFont="1"/>
    <xf numFmtId="0" fontId="8" fillId="0" borderId="0" xfId="3" applyFont="1"/>
    <xf numFmtId="3" fontId="8" fillId="0" borderId="0" xfId="3" applyNumberFormat="1" applyFont="1"/>
    <xf numFmtId="3" fontId="0" fillId="0" borderId="0" xfId="0" applyNumberFormat="1"/>
    <xf numFmtId="0" fontId="28" fillId="0" borderId="31" xfId="2" applyFont="1" applyBorder="1"/>
    <xf numFmtId="0" fontId="29" fillId="0" borderId="5" xfId="2" applyFont="1" applyBorder="1" applyAlignment="1">
      <alignment horizontal="center"/>
    </xf>
    <xf numFmtId="0" fontId="29" fillId="0" borderId="17" xfId="2" applyFont="1" applyBorder="1" applyAlignment="1">
      <alignment horizontal="left"/>
    </xf>
    <xf numFmtId="0" fontId="29" fillId="0" borderId="6" xfId="2" applyFont="1" applyBorder="1" applyAlignment="1">
      <alignment horizontal="left"/>
    </xf>
    <xf numFmtId="0" fontId="29" fillId="0" borderId="8" xfId="2" applyFont="1" applyBorder="1" applyAlignment="1">
      <alignment horizontal="left"/>
    </xf>
    <xf numFmtId="0" fontId="24" fillId="0" borderId="0" xfId="3" applyFont="1" applyFill="1" applyBorder="1" applyAlignment="1">
      <alignment horizontal="center"/>
    </xf>
    <xf numFmtId="0" fontId="3" fillId="0" borderId="0" xfId="3" applyBorder="1"/>
    <xf numFmtId="0" fontId="17" fillId="0" borderId="0" xfId="2" applyBorder="1"/>
    <xf numFmtId="0" fontId="7" fillId="0" borderId="0" xfId="2" applyFont="1" applyBorder="1"/>
    <xf numFmtId="0" fontId="17" fillId="0" borderId="0" xfId="2"/>
    <xf numFmtId="0" fontId="26" fillId="0" borderId="0" xfId="3" applyFont="1" applyFill="1" applyBorder="1"/>
    <xf numFmtId="0" fontId="32" fillId="0" borderId="0" xfId="3" applyFont="1" applyBorder="1"/>
    <xf numFmtId="0" fontId="0" fillId="0" borderId="0" xfId="0" applyBorder="1"/>
    <xf numFmtId="0" fontId="0" fillId="8" borderId="0" xfId="0" applyFill="1" applyBorder="1"/>
    <xf numFmtId="0" fontId="17" fillId="0" borderId="0" xfId="0" applyFont="1" applyBorder="1"/>
    <xf numFmtId="3" fontId="0" fillId="0" borderId="0" xfId="0" applyNumberFormat="1" applyBorder="1"/>
    <xf numFmtId="0" fontId="17" fillId="0" borderId="0" xfId="0" applyFont="1" applyFill="1" applyBorder="1"/>
    <xf numFmtId="0" fontId="8" fillId="0" borderId="0" xfId="1" applyFont="1" applyFill="1" applyBorder="1" applyAlignment="1">
      <alignment horizontal="right" vertical="center"/>
    </xf>
    <xf numFmtId="3" fontId="15" fillId="0" borderId="0" xfId="3" quotePrefix="1" applyNumberFormat="1" applyFont="1" applyFill="1" applyBorder="1" applyAlignment="1">
      <alignment horizontal="right" vertical="center"/>
    </xf>
    <xf numFmtId="3" fontId="8" fillId="0" borderId="0" xfId="3" quotePrefix="1" applyNumberFormat="1" applyFont="1" applyFill="1" applyBorder="1" applyAlignment="1">
      <alignment horizontal="right" vertical="center"/>
    </xf>
    <xf numFmtId="3" fontId="8" fillId="0" borderId="0" xfId="3" applyNumberFormat="1" applyFont="1" applyFill="1" applyBorder="1" applyAlignment="1">
      <alignment horizontal="right" vertical="center"/>
    </xf>
    <xf numFmtId="3" fontId="15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0" fontId="3" fillId="0" borderId="0" xfId="3" applyFill="1" applyBorder="1"/>
    <xf numFmtId="0" fontId="8" fillId="0" borderId="0" xfId="3" applyFont="1" applyFill="1" applyBorder="1" applyAlignment="1">
      <alignment horizontal="right" vertical="center"/>
    </xf>
    <xf numFmtId="0" fontId="15" fillId="0" borderId="0" xfId="3" applyFont="1" applyFill="1" applyBorder="1" applyAlignment="1">
      <alignment wrapText="1"/>
    </xf>
    <xf numFmtId="3" fontId="15" fillId="0" borderId="0" xfId="3" applyNumberFormat="1" applyFont="1" applyFill="1" applyBorder="1" applyAlignment="1">
      <alignment horizontal="right" wrapText="1"/>
    </xf>
    <xf numFmtId="3" fontId="3" fillId="0" borderId="0" xfId="3" applyNumberFormat="1"/>
    <xf numFmtId="0" fontId="29" fillId="0" borderId="0" xfId="0" applyFont="1"/>
    <xf numFmtId="3" fontId="29" fillId="0" borderId="0" xfId="0" applyNumberFormat="1" applyFont="1"/>
    <xf numFmtId="49" fontId="29" fillId="0" borderId="0" xfId="0" applyNumberFormat="1" applyFont="1"/>
    <xf numFmtId="0" fontId="17" fillId="0" borderId="0" xfId="0" applyFont="1"/>
    <xf numFmtId="49" fontId="17" fillId="0" borderId="0" xfId="0" applyNumberFormat="1" applyFont="1"/>
    <xf numFmtId="3" fontId="14" fillId="9" borderId="10" xfId="3" applyNumberFormat="1" applyFont="1" applyFill="1" applyBorder="1" applyAlignment="1">
      <alignment horizontal="right" wrapText="1"/>
    </xf>
    <xf numFmtId="0" fontId="34" fillId="0" borderId="0" xfId="0" applyFont="1"/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Fill="1" applyBorder="1"/>
    <xf numFmtId="0" fontId="0" fillId="0" borderId="0" xfId="0" applyFill="1" applyBorder="1"/>
    <xf numFmtId="0" fontId="36" fillId="0" borderId="0" xfId="4" applyFont="1" applyFill="1" applyAlignment="1" applyProtection="1">
      <alignment horizontal="right"/>
    </xf>
    <xf numFmtId="0" fontId="34" fillId="0" borderId="3" xfId="0" applyFont="1" applyBorder="1" applyAlignment="1">
      <alignment horizontal="center" wrapText="1"/>
    </xf>
    <xf numFmtId="0" fontId="34" fillId="0" borderId="7" xfId="0" applyFont="1" applyBorder="1" applyAlignment="1">
      <alignment wrapText="1"/>
    </xf>
    <xf numFmtId="0" fontId="34" fillId="0" borderId="43" xfId="0" applyFont="1" applyBorder="1" applyAlignment="1">
      <alignment horizontal="center" wrapText="1"/>
    </xf>
    <xf numFmtId="0" fontId="34" fillId="0" borderId="44" xfId="0" applyFont="1" applyBorder="1" applyAlignment="1">
      <alignment horizontal="center" wrapText="1"/>
    </xf>
    <xf numFmtId="0" fontId="36" fillId="0" borderId="0" xfId="4" applyFont="1" applyFill="1" applyBorder="1" applyAlignment="1" applyProtection="1">
      <alignment horizontal="right"/>
    </xf>
    <xf numFmtId="0" fontId="8" fillId="0" borderId="46" xfId="0" applyFont="1" applyFill="1" applyBorder="1" applyAlignment="1">
      <alignment horizontal="left" vertical="center"/>
    </xf>
    <xf numFmtId="3" fontId="15" fillId="0" borderId="47" xfId="0" applyNumberFormat="1" applyFont="1" applyFill="1" applyBorder="1" applyAlignment="1">
      <alignment horizontal="right" vertical="center"/>
    </xf>
    <xf numFmtId="3" fontId="15" fillId="0" borderId="48" xfId="0" quotePrefix="1" applyNumberFormat="1" applyFont="1" applyFill="1" applyBorder="1" applyAlignment="1">
      <alignment horizontal="right" vertical="center"/>
    </xf>
    <xf numFmtId="0" fontId="37" fillId="0" borderId="49" xfId="0" applyFont="1" applyFill="1" applyBorder="1"/>
    <xf numFmtId="1" fontId="37" fillId="0" borderId="47" xfId="0" applyNumberFormat="1" applyFont="1" applyFill="1" applyBorder="1"/>
    <xf numFmtId="3" fontId="37" fillId="10" borderId="50" xfId="0" applyNumberFormat="1" applyFont="1" applyFill="1" applyBorder="1"/>
    <xf numFmtId="0" fontId="34" fillId="0" borderId="0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left" vertical="center"/>
    </xf>
    <xf numFmtId="3" fontId="15" fillId="0" borderId="4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37" fillId="0" borderId="16" xfId="0" applyFont="1" applyFill="1" applyBorder="1"/>
    <xf numFmtId="1" fontId="37" fillId="0" borderId="4" xfId="0" applyNumberFormat="1" applyFont="1" applyFill="1" applyBorder="1"/>
    <xf numFmtId="3" fontId="37" fillId="10" borderId="15" xfId="0" applyNumberFormat="1" applyFont="1" applyFill="1" applyBorder="1"/>
    <xf numFmtId="0" fontId="3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quotePrefix="1" applyNumberFormat="1" applyFont="1" applyFill="1" applyBorder="1" applyAlignment="1">
      <alignment horizontal="right" vertical="center"/>
    </xf>
    <xf numFmtId="0" fontId="37" fillId="0" borderId="0" xfId="0" applyFont="1" applyFill="1" applyBorder="1"/>
    <xf numFmtId="1" fontId="37" fillId="0" borderId="0" xfId="0" applyNumberFormat="1" applyFont="1" applyFill="1" applyBorder="1"/>
    <xf numFmtId="3" fontId="37" fillId="0" borderId="0" xfId="0" applyNumberFormat="1" applyFont="1" applyFill="1" applyBorder="1"/>
    <xf numFmtId="3" fontId="15" fillId="0" borderId="4" xfId="0" quotePrefix="1" applyNumberFormat="1" applyFont="1" applyFill="1" applyBorder="1" applyAlignment="1">
      <alignment horizontal="right" vertical="center"/>
    </xf>
    <xf numFmtId="3" fontId="15" fillId="0" borderId="1" xfId="0" quotePrefix="1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left" vertical="center"/>
    </xf>
    <xf numFmtId="3" fontId="15" fillId="0" borderId="51" xfId="0" quotePrefix="1" applyNumberFormat="1" applyFont="1" applyFill="1" applyBorder="1" applyAlignment="1">
      <alignment horizontal="right" vertical="center"/>
    </xf>
    <xf numFmtId="3" fontId="15" fillId="0" borderId="27" xfId="0" quotePrefix="1" applyNumberFormat="1" applyFont="1" applyFill="1" applyBorder="1" applyAlignment="1">
      <alignment horizontal="right" vertical="center"/>
    </xf>
    <xf numFmtId="0" fontId="37" fillId="0" borderId="52" xfId="0" applyFont="1" applyFill="1" applyBorder="1"/>
    <xf numFmtId="1" fontId="37" fillId="0" borderId="51" xfId="0" applyNumberFormat="1" applyFont="1" applyFill="1" applyBorder="1"/>
    <xf numFmtId="3" fontId="37" fillId="10" borderId="29" xfId="0" applyNumberFormat="1" applyFont="1" applyFill="1" applyBorder="1"/>
    <xf numFmtId="0" fontId="15" fillId="0" borderId="30" xfId="0" applyFont="1" applyFill="1" applyBorder="1" applyAlignment="1">
      <alignment wrapText="1"/>
    </xf>
    <xf numFmtId="3" fontId="15" fillId="0" borderId="53" xfId="0" applyNumberFormat="1" applyFont="1" applyFill="1" applyBorder="1" applyAlignment="1">
      <alignment horizontal="right" wrapText="1"/>
    </xf>
    <xf numFmtId="3" fontId="15" fillId="0" borderId="9" xfId="0" applyNumberFormat="1" applyFont="1" applyFill="1" applyBorder="1" applyAlignment="1">
      <alignment horizontal="right" wrapText="1"/>
    </xf>
    <xf numFmtId="0" fontId="37" fillId="0" borderId="11" xfId="0" applyFont="1" applyFill="1" applyBorder="1"/>
    <xf numFmtId="1" fontId="37" fillId="0" borderId="53" xfId="0" applyNumberFormat="1" applyFont="1" applyFill="1" applyBorder="1"/>
    <xf numFmtId="3" fontId="37" fillId="10" borderId="40" xfId="0" applyNumberFormat="1" applyFont="1" applyFill="1" applyBorder="1"/>
    <xf numFmtId="0" fontId="5" fillId="0" borderId="0" xfId="0" applyFont="1" applyFill="1" applyBorder="1"/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5" xfId="0" applyBorder="1"/>
    <xf numFmtId="1" fontId="0" fillId="0" borderId="0" xfId="0" applyNumberFormat="1"/>
    <xf numFmtId="165" fontId="0" fillId="0" borderId="5" xfId="5" applyNumberFormat="1" applyFont="1" applyBorder="1"/>
    <xf numFmtId="0" fontId="0" fillId="0" borderId="56" xfId="0" applyBorder="1"/>
    <xf numFmtId="0" fontId="17" fillId="0" borderId="56" xfId="0" applyFont="1" applyBorder="1"/>
    <xf numFmtId="0" fontId="15" fillId="0" borderId="55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5" fontId="7" fillId="0" borderId="5" xfId="5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165" fontId="7" fillId="0" borderId="5" xfId="5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/>
    </xf>
    <xf numFmtId="165" fontId="6" fillId="0" borderId="5" xfId="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/>
    <xf numFmtId="0" fontId="15" fillId="11" borderId="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0" fillId="11" borderId="5" xfId="0" applyFill="1" applyBorder="1"/>
    <xf numFmtId="1" fontId="7" fillId="11" borderId="5" xfId="0" applyNumberFormat="1" applyFont="1" applyFill="1" applyBorder="1"/>
    <xf numFmtId="165" fontId="0" fillId="11" borderId="5" xfId="5" applyNumberFormat="1" applyFont="1" applyFill="1" applyBorder="1"/>
    <xf numFmtId="165" fontId="40" fillId="11" borderId="5" xfId="5" applyNumberFormat="1" applyFont="1" applyFill="1" applyBorder="1"/>
    <xf numFmtId="165" fontId="7" fillId="11" borderId="5" xfId="5" applyNumberFormat="1" applyFont="1" applyFill="1" applyBorder="1" applyAlignment="1">
      <alignment horizontal="center"/>
    </xf>
    <xf numFmtId="165" fontId="7" fillId="11" borderId="5" xfId="0" applyNumberFormat="1" applyFont="1" applyFill="1" applyBorder="1"/>
    <xf numFmtId="0" fontId="0" fillId="0" borderId="0" xfId="0" applyFill="1"/>
    <xf numFmtId="165" fontId="0" fillId="0" borderId="5" xfId="5" applyNumberFormat="1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12" borderId="2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165" fontId="7" fillId="13" borderId="5" xfId="0" applyNumberFormat="1" applyFont="1" applyFill="1" applyBorder="1"/>
    <xf numFmtId="165" fontId="13" fillId="13" borderId="5" xfId="0" applyNumberFormat="1" applyFont="1" applyFill="1" applyBorder="1"/>
    <xf numFmtId="1" fontId="26" fillId="3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12" borderId="6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wrapText="1"/>
    </xf>
    <xf numFmtId="0" fontId="15" fillId="12" borderId="6" xfId="0" applyFont="1" applyFill="1" applyBorder="1" applyAlignment="1">
      <alignment wrapText="1"/>
    </xf>
    <xf numFmtId="0" fontId="15" fillId="4" borderId="58" xfId="0" applyFont="1" applyFill="1" applyBorder="1" applyAlignment="1">
      <alignment horizontal="center" wrapText="1"/>
    </xf>
    <xf numFmtId="1" fontId="15" fillId="4" borderId="5" xfId="0" applyNumberFormat="1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wrapText="1"/>
    </xf>
    <xf numFmtId="165" fontId="15" fillId="4" borderId="5" xfId="0" applyNumberFormat="1" applyFont="1" applyFill="1" applyBorder="1" applyAlignment="1">
      <alignment horizontal="center" wrapText="1"/>
    </xf>
    <xf numFmtId="0" fontId="15" fillId="14" borderId="5" xfId="0" applyFont="1" applyFill="1" applyBorder="1" applyAlignment="1">
      <alignment horizontal="center" wrapText="1"/>
    </xf>
    <xf numFmtId="0" fontId="14" fillId="14" borderId="5" xfId="0" applyFont="1" applyFill="1" applyBorder="1" applyAlignment="1">
      <alignment horizontal="center"/>
    </xf>
    <xf numFmtId="165" fontId="14" fillId="14" borderId="5" xfId="0" applyNumberFormat="1" applyFont="1" applyFill="1" applyBorder="1"/>
    <xf numFmtId="165" fontId="14" fillId="7" borderId="5" xfId="0" applyNumberFormat="1" applyFont="1" applyFill="1" applyBorder="1"/>
    <xf numFmtId="165" fontId="8" fillId="13" borderId="5" xfId="5" applyNumberFormat="1" applyFont="1" applyFill="1" applyBorder="1" applyAlignment="1">
      <alignment horizontal="center"/>
    </xf>
    <xf numFmtId="0" fontId="0" fillId="15" borderId="0" xfId="0" applyFill="1"/>
    <xf numFmtId="0" fontId="8" fillId="0" borderId="0" xfId="0" applyFont="1" applyFill="1" applyBorder="1" applyAlignment="1">
      <alignment horizontal="left" vertical="center"/>
    </xf>
    <xf numFmtId="0" fontId="43" fillId="0" borderId="0" xfId="0" applyFont="1"/>
    <xf numFmtId="0" fontId="7" fillId="8" borderId="5" xfId="0" applyFont="1" applyFill="1" applyBorder="1" applyAlignment="1">
      <alignment horizontal="center" vertical="center" wrapText="1"/>
    </xf>
    <xf numFmtId="1" fontId="6" fillId="8" borderId="5" xfId="0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1" fontId="0" fillId="0" borderId="0" xfId="0" applyNumberFormat="1" applyBorder="1"/>
    <xf numFmtId="0" fontId="15" fillId="4" borderId="0" xfId="0" applyFont="1" applyFill="1" applyBorder="1" applyAlignment="1">
      <alignment wrapText="1"/>
    </xf>
    <xf numFmtId="0" fontId="15" fillId="15" borderId="1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165" fontId="7" fillId="15" borderId="5" xfId="5" applyNumberFormat="1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/>
    </xf>
    <xf numFmtId="1" fontId="8" fillId="13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" fillId="0" borderId="60" xfId="0" applyFont="1" applyFill="1" applyBorder="1" applyAlignment="1">
      <alignment horizontal="left" vertical="center"/>
    </xf>
    <xf numFmtId="1" fontId="0" fillId="0" borderId="59" xfId="0" applyNumberFormat="1" applyBorder="1"/>
    <xf numFmtId="1" fontId="0" fillId="0" borderId="61" xfId="0" applyNumberFormat="1" applyBorder="1"/>
    <xf numFmtId="165" fontId="7" fillId="13" borderId="5" xfId="5" applyNumberFormat="1" applyFont="1" applyFill="1" applyBorder="1" applyAlignment="1">
      <alignment horizontal="center" vertical="center" wrapText="1"/>
    </xf>
    <xf numFmtId="165" fontId="7" fillId="13" borderId="5" xfId="5" applyNumberFormat="1" applyFont="1" applyFill="1" applyBorder="1" applyAlignment="1">
      <alignment horizontal="center" vertical="center" wrapText="1" shrinkToFit="1"/>
    </xf>
    <xf numFmtId="165" fontId="17" fillId="13" borderId="5" xfId="5" applyNumberFormat="1" applyFont="1" applyFill="1" applyBorder="1"/>
    <xf numFmtId="165" fontId="7" fillId="13" borderId="5" xfId="5" applyNumberFormat="1" applyFont="1" applyFill="1" applyBorder="1" applyAlignment="1">
      <alignment horizontal="center" vertical="center"/>
    </xf>
    <xf numFmtId="165" fontId="7" fillId="13" borderId="5" xfId="5" applyNumberFormat="1" applyFont="1" applyFill="1" applyBorder="1" applyAlignment="1">
      <alignment horizontal="center"/>
    </xf>
    <xf numFmtId="165" fontId="7" fillId="13" borderId="58" xfId="5" applyNumberFormat="1" applyFont="1" applyFill="1" applyBorder="1" applyAlignment="1">
      <alignment horizontal="center"/>
    </xf>
    <xf numFmtId="165" fontId="7" fillId="13" borderId="59" xfId="5" applyNumberFormat="1" applyFont="1" applyFill="1" applyBorder="1" applyAlignment="1">
      <alignment horizontal="center"/>
    </xf>
    <xf numFmtId="1" fontId="6" fillId="13" borderId="5" xfId="0" applyNumberFormat="1" applyFont="1" applyFill="1" applyBorder="1" applyAlignment="1">
      <alignment horizontal="center"/>
    </xf>
    <xf numFmtId="165" fontId="6" fillId="13" borderId="5" xfId="5" applyNumberFormat="1" applyFont="1" applyFill="1" applyBorder="1" applyAlignment="1">
      <alignment horizontal="center" vertical="center"/>
    </xf>
    <xf numFmtId="165" fontId="6" fillId="13" borderId="5" xfId="5" applyNumberFormat="1" applyFont="1" applyFill="1" applyBorder="1" applyAlignment="1">
      <alignment horizontal="center"/>
    </xf>
    <xf numFmtId="0" fontId="0" fillId="0" borderId="0" xfId="0"/>
    <xf numFmtId="0" fontId="17" fillId="0" borderId="5" xfId="0" applyFont="1" applyBorder="1"/>
    <xf numFmtId="164" fontId="0" fillId="0" borderId="0" xfId="0" applyNumberFormat="1"/>
    <xf numFmtId="1" fontId="0" fillId="0" borderId="0" xfId="0" applyNumberFormat="1"/>
    <xf numFmtId="0" fontId="17" fillId="0" borderId="0" xfId="0" applyFont="1"/>
    <xf numFmtId="165" fontId="0" fillId="0" borderId="0" xfId="5" applyNumberFormat="1" applyFont="1"/>
    <xf numFmtId="165" fontId="0" fillId="0" borderId="5" xfId="5" applyNumberFormat="1" applyFont="1" applyBorder="1"/>
    <xf numFmtId="165" fontId="23" fillId="0" borderId="0" xfId="5" applyNumberFormat="1" applyFont="1"/>
    <xf numFmtId="165" fontId="0" fillId="0" borderId="0" xfId="0" applyNumberFormat="1"/>
    <xf numFmtId="165" fontId="17" fillId="0" borderId="5" xfId="5" applyNumberFormat="1" applyFont="1" applyFill="1" applyBorder="1"/>
    <xf numFmtId="0" fontId="0" fillId="11" borderId="5" xfId="0" applyFill="1" applyBorder="1"/>
    <xf numFmtId="0" fontId="0" fillId="0" borderId="0" xfId="0" applyFill="1"/>
    <xf numFmtId="165" fontId="0" fillId="0" borderId="5" xfId="5" applyNumberFormat="1" applyFont="1" applyFill="1" applyBorder="1"/>
    <xf numFmtId="0" fontId="17" fillId="0" borderId="0" xfId="0" applyFont="1" applyFill="1"/>
    <xf numFmtId="165" fontId="0" fillId="0" borderId="0" xfId="5" applyNumberFormat="1" applyFont="1" applyFill="1"/>
    <xf numFmtId="14" fontId="0" fillId="0" borderId="0" xfId="0" applyNumberFormat="1"/>
    <xf numFmtId="165" fontId="0" fillId="0" borderId="0" xfId="0" applyNumberFormat="1" applyFill="1"/>
    <xf numFmtId="165" fontId="23" fillId="0" borderId="0" xfId="5" applyNumberFormat="1" applyFont="1" applyFill="1"/>
    <xf numFmtId="0" fontId="17" fillId="8" borderId="0" xfId="0" applyFont="1" applyFill="1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/>
    <xf numFmtId="168" fontId="0" fillId="0" borderId="5" xfId="5" applyNumberFormat="1" applyFont="1" applyBorder="1"/>
    <xf numFmtId="169" fontId="0" fillId="0" borderId="5" xfId="5" applyNumberFormat="1" applyFont="1" applyBorder="1"/>
    <xf numFmtId="0" fontId="0" fillId="8" borderId="0" xfId="0" applyFill="1"/>
    <xf numFmtId="165" fontId="17" fillId="0" borderId="0" xfId="5" applyNumberFormat="1" applyFont="1"/>
    <xf numFmtId="167" fontId="0" fillId="0" borderId="0" xfId="0" applyNumberFormat="1"/>
    <xf numFmtId="166" fontId="0" fillId="0" borderId="0" xfId="0" applyNumberFormat="1"/>
    <xf numFmtId="0" fontId="28" fillId="11" borderId="5" xfId="0" applyFont="1" applyFill="1" applyBorder="1" applyAlignment="1">
      <alignment horizontal="center" vertical="center" wrapText="1"/>
    </xf>
    <xf numFmtId="165" fontId="28" fillId="11" borderId="5" xfId="5" applyNumberFormat="1" applyFont="1" applyFill="1" applyBorder="1" applyAlignment="1">
      <alignment horizontal="center"/>
    </xf>
    <xf numFmtId="165" fontId="28" fillId="11" borderId="5" xfId="5" applyNumberFormat="1" applyFont="1" applyFill="1" applyBorder="1"/>
    <xf numFmtId="0" fontId="28" fillId="11" borderId="5" xfId="0" applyFont="1" applyFill="1" applyBorder="1"/>
    <xf numFmtId="0" fontId="23" fillId="11" borderId="5" xfId="0" applyFont="1" applyFill="1" applyBorder="1"/>
    <xf numFmtId="0" fontId="17" fillId="8" borderId="5" xfId="0" applyFont="1" applyFill="1" applyBorder="1"/>
    <xf numFmtId="0" fontId="2" fillId="11" borderId="5" xfId="0" applyFont="1" applyFill="1" applyBorder="1"/>
    <xf numFmtId="3" fontId="0" fillId="11" borderId="5" xfId="0" applyNumberFormat="1" applyFill="1" applyBorder="1"/>
    <xf numFmtId="166" fontId="8" fillId="13" borderId="5" xfId="0" applyNumberFormat="1" applyFont="1" applyFill="1" applyBorder="1" applyAlignment="1">
      <alignment horizontal="center" vertical="center"/>
    </xf>
    <xf numFmtId="166" fontId="26" fillId="13" borderId="5" xfId="0" applyNumberFormat="1" applyFont="1" applyFill="1" applyBorder="1" applyAlignment="1">
      <alignment horizontal="center" vertical="center"/>
    </xf>
    <xf numFmtId="0" fontId="26" fillId="16" borderId="5" xfId="0" applyFont="1" applyFill="1" applyBorder="1" applyAlignment="1">
      <alignment horizontal="center" vertical="center"/>
    </xf>
    <xf numFmtId="166" fontId="26" fillId="16" borderId="5" xfId="5" applyNumberFormat="1" applyFont="1" applyFill="1" applyBorder="1" applyAlignment="1">
      <alignment horizontal="center" vertical="center"/>
    </xf>
    <xf numFmtId="165" fontId="8" fillId="16" borderId="5" xfId="0" applyNumberFormat="1" applyFont="1" applyFill="1" applyBorder="1" applyAlignment="1">
      <alignment horizontal="center" vertical="center"/>
    </xf>
    <xf numFmtId="166" fontId="26" fillId="16" borderId="5" xfId="0" applyNumberFormat="1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wrapText="1"/>
    </xf>
    <xf numFmtId="0" fontId="26" fillId="13" borderId="5" xfId="0" applyFont="1" applyFill="1" applyBorder="1" applyAlignment="1">
      <alignment horizontal="center" vertical="center"/>
    </xf>
    <xf numFmtId="165" fontId="8" fillId="13" borderId="5" xfId="0" applyNumberFormat="1" applyFont="1" applyFill="1" applyBorder="1" applyAlignment="1">
      <alignment horizontal="center" vertical="center"/>
    </xf>
    <xf numFmtId="0" fontId="7" fillId="0" borderId="6" xfId="0" applyFont="1" applyBorder="1"/>
    <xf numFmtId="0" fontId="41" fillId="15" borderId="0" xfId="0" applyFont="1" applyFill="1" applyBorder="1"/>
    <xf numFmtId="165" fontId="42" fillId="15" borderId="0" xfId="0" applyNumberFormat="1" applyFont="1" applyFill="1" applyBorder="1"/>
    <xf numFmtId="167" fontId="41" fillId="15" borderId="0" xfId="0" applyNumberFormat="1" applyFont="1" applyFill="1" applyBorder="1" applyAlignment="1"/>
    <xf numFmtId="0" fontId="0" fillId="0" borderId="53" xfId="0" applyBorder="1"/>
    <xf numFmtId="0" fontId="43" fillId="17" borderId="30" xfId="0" applyFont="1" applyFill="1" applyBorder="1"/>
    <xf numFmtId="0" fontId="0" fillId="17" borderId="37" xfId="0" applyFill="1" applyBorder="1"/>
    <xf numFmtId="0" fontId="0" fillId="17" borderId="40" xfId="0" applyFill="1" applyBorder="1"/>
    <xf numFmtId="0" fontId="11" fillId="0" borderId="0" xfId="2" applyFont="1" applyAlignment="1">
      <alignment horizontal="center"/>
    </xf>
    <xf numFmtId="0" fontId="19" fillId="0" borderId="0" xfId="1" applyFont="1" applyAlignment="1"/>
    <xf numFmtId="0" fontId="19" fillId="0" borderId="8" xfId="1" applyFont="1" applyBorder="1" applyAlignment="1"/>
    <xf numFmtId="0" fontId="4" fillId="0" borderId="0" xfId="1" applyFont="1" applyAlignment="1">
      <alignment horizontal="center"/>
    </xf>
    <xf numFmtId="0" fontId="5" fillId="0" borderId="0" xfId="1" applyFont="1" applyAlignment="1"/>
    <xf numFmtId="0" fontId="9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4" fillId="0" borderId="0" xfId="2" applyNumberFormat="1" applyFont="1" applyBorder="1" applyAlignment="1">
      <alignment horizontal="right"/>
    </xf>
    <xf numFmtId="0" fontId="4" fillId="0" borderId="0" xfId="2" applyFont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13" fillId="0" borderId="12" xfId="2" applyFont="1" applyFill="1" applyBorder="1" applyAlignment="1">
      <alignment horizontal="left"/>
    </xf>
    <xf numFmtId="0" fontId="13" fillId="0" borderId="13" xfId="2" applyFont="1" applyFill="1" applyBorder="1" applyAlignment="1">
      <alignment horizontal="left"/>
    </xf>
    <xf numFmtId="0" fontId="13" fillId="0" borderId="14" xfId="2" applyFont="1" applyFill="1" applyBorder="1" applyAlignment="1">
      <alignment horizontal="left"/>
    </xf>
    <xf numFmtId="3" fontId="14" fillId="0" borderId="12" xfId="2" applyNumberFormat="1" applyFont="1" applyFill="1" applyBorder="1" applyAlignment="1">
      <alignment horizontal="right"/>
    </xf>
    <xf numFmtId="3" fontId="14" fillId="0" borderId="14" xfId="2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13" fillId="0" borderId="5" xfId="2" applyFont="1" applyBorder="1" applyAlignment="1">
      <alignment horizontal="left"/>
    </xf>
    <xf numFmtId="3" fontId="14" fillId="0" borderId="5" xfId="2" applyNumberFormat="1" applyFont="1" applyFill="1" applyBorder="1" applyAlignment="1">
      <alignment horizontal="right"/>
    </xf>
    <xf numFmtId="0" fontId="7" fillId="0" borderId="5" xfId="2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left"/>
    </xf>
    <xf numFmtId="0" fontId="13" fillId="0" borderId="2" xfId="2" applyFont="1" applyFill="1" applyBorder="1" applyAlignment="1">
      <alignment horizontal="left"/>
    </xf>
    <xf numFmtId="0" fontId="13" fillId="0" borderId="17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0" fontId="7" fillId="0" borderId="15" xfId="2" applyFont="1" applyFill="1" applyBorder="1" applyAlignment="1">
      <alignment horizontal="center" wrapText="1"/>
    </xf>
    <xf numFmtId="0" fontId="13" fillId="0" borderId="6" xfId="2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3" fontId="14" fillId="0" borderId="6" xfId="2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3" fillId="0" borderId="5" xfId="2" applyFont="1" applyFill="1" applyBorder="1" applyAlignment="1">
      <alignment horizontal="left"/>
    </xf>
    <xf numFmtId="0" fontId="13" fillId="0" borderId="6" xfId="2" applyFont="1" applyBorder="1" applyAlignment="1">
      <alignment horizontal="left"/>
    </xf>
    <xf numFmtId="0" fontId="13" fillId="0" borderId="2" xfId="2" applyFont="1" applyBorder="1" applyAlignment="1">
      <alignment horizontal="left"/>
    </xf>
    <xf numFmtId="0" fontId="13" fillId="0" borderId="17" xfId="2" applyFont="1" applyBorder="1" applyAlignment="1">
      <alignment horizontal="left"/>
    </xf>
    <xf numFmtId="3" fontId="14" fillId="0" borderId="17" xfId="2" applyNumberFormat="1" applyFont="1" applyFill="1" applyBorder="1" applyAlignment="1">
      <alignment horizontal="right"/>
    </xf>
    <xf numFmtId="49" fontId="7" fillId="0" borderId="17" xfId="2" applyNumberFormat="1" applyFont="1" applyFill="1" applyBorder="1" applyAlignment="1">
      <alignment horizontal="center" wrapText="1"/>
    </xf>
    <xf numFmtId="49" fontId="7" fillId="0" borderId="5" xfId="2" applyNumberFormat="1" applyFont="1" applyFill="1" applyBorder="1" applyAlignment="1">
      <alignment horizontal="center" wrapText="1"/>
    </xf>
    <xf numFmtId="49" fontId="7" fillId="0" borderId="16" xfId="2" applyNumberFormat="1" applyFont="1" applyFill="1" applyBorder="1" applyAlignment="1">
      <alignment horizontal="center" wrapText="1"/>
    </xf>
    <xf numFmtId="0" fontId="13" fillId="0" borderId="6" xfId="2" applyFont="1" applyFill="1" applyBorder="1" applyAlignment="1">
      <alignment horizontal="left" wrapText="1"/>
    </xf>
    <xf numFmtId="0" fontId="13" fillId="0" borderId="2" xfId="2" applyFont="1" applyFill="1" applyBorder="1" applyAlignment="1">
      <alignment horizontal="left" wrapText="1"/>
    </xf>
    <xf numFmtId="0" fontId="13" fillId="0" borderId="17" xfId="2" applyFont="1" applyFill="1" applyBorder="1" applyAlignment="1">
      <alignment horizontal="left" wrapText="1"/>
    </xf>
    <xf numFmtId="0" fontId="13" fillId="0" borderId="0" xfId="0" applyFont="1" applyAlignment="1"/>
    <xf numFmtId="0" fontId="7" fillId="0" borderId="17" xfId="2" applyFont="1" applyFill="1" applyBorder="1" applyAlignment="1">
      <alignment horizontal="center"/>
    </xf>
    <xf numFmtId="0" fontId="21" fillId="0" borderId="18" xfId="2" applyFont="1" applyBorder="1" applyAlignment="1">
      <alignment horizontal="right"/>
    </xf>
    <xf numFmtId="0" fontId="21" fillId="0" borderId="8" xfId="2" applyFont="1" applyBorder="1" applyAlignment="1">
      <alignment horizontal="right"/>
    </xf>
    <xf numFmtId="0" fontId="21" fillId="0" borderId="19" xfId="2" applyFont="1" applyBorder="1" applyAlignment="1">
      <alignment horizontal="right"/>
    </xf>
    <xf numFmtId="3" fontId="14" fillId="0" borderId="20" xfId="2" applyNumberFormat="1" applyFont="1" applyBorder="1" applyAlignment="1">
      <alignment horizontal="right"/>
    </xf>
    <xf numFmtId="3" fontId="14" fillId="0" borderId="19" xfId="2" applyNumberFormat="1" applyFont="1" applyBorder="1" applyAlignment="1">
      <alignment horizontal="right"/>
    </xf>
    <xf numFmtId="0" fontId="7" fillId="0" borderId="8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9" fontId="29" fillId="0" borderId="5" xfId="2" applyNumberFormat="1" applyFont="1" applyBorder="1" applyAlignment="1">
      <alignment horizontal="center"/>
    </xf>
    <xf numFmtId="0" fontId="29" fillId="0" borderId="5" xfId="2" applyFont="1" applyBorder="1" applyAlignment="1">
      <alignment horizontal="center"/>
    </xf>
    <xf numFmtId="0" fontId="29" fillId="0" borderId="16" xfId="2" applyFont="1" applyBorder="1" applyAlignment="1">
      <alignment horizontal="center"/>
    </xf>
    <xf numFmtId="0" fontId="29" fillId="0" borderId="5" xfId="2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3" fontId="28" fillId="0" borderId="5" xfId="2" applyNumberFormat="1" applyFont="1" applyFill="1" applyBorder="1" applyAlignment="1">
      <alignment horizontal="right"/>
    </xf>
    <xf numFmtId="0" fontId="22" fillId="0" borderId="0" xfId="3" applyFont="1" applyAlignment="1">
      <alignment horizontal="center"/>
    </xf>
    <xf numFmtId="0" fontId="3" fillId="0" borderId="0" xfId="3" applyAlignment="1">
      <alignment horizontal="center"/>
    </xf>
    <xf numFmtId="0" fontId="24" fillId="0" borderId="0" xfId="3" applyFont="1" applyAlignment="1">
      <alignment horizontal="center"/>
    </xf>
    <xf numFmtId="0" fontId="15" fillId="4" borderId="22" xfId="3" applyFont="1" applyFill="1" applyBorder="1" applyAlignment="1">
      <alignment horizontal="center" vertical="center" wrapText="1"/>
    </xf>
    <xf numFmtId="0" fontId="15" fillId="4" borderId="13" xfId="3" applyFont="1" applyFill="1" applyBorder="1" applyAlignment="1">
      <alignment horizontal="center" vertical="center" wrapText="1"/>
    </xf>
    <xf numFmtId="0" fontId="3" fillId="0" borderId="13" xfId="3" applyBorder="1" applyAlignment="1">
      <alignment horizontal="center" vertical="center" wrapText="1"/>
    </xf>
    <xf numFmtId="0" fontId="3" fillId="0" borderId="23" xfId="3" applyBorder="1" applyAlignment="1">
      <alignment horizontal="center" vertical="center" wrapText="1"/>
    </xf>
    <xf numFmtId="0" fontId="14" fillId="0" borderId="10" xfId="2" applyFont="1" applyBorder="1" applyAlignment="1">
      <alignment horizontal="center"/>
    </xf>
    <xf numFmtId="0" fontId="14" fillId="0" borderId="32" xfId="2" applyFont="1" applyBorder="1" applyAlignment="1">
      <alignment horizontal="center"/>
    </xf>
    <xf numFmtId="0" fontId="14" fillId="0" borderId="11" xfId="2" applyFont="1" applyBorder="1" applyAlignment="1">
      <alignment horizontal="center"/>
    </xf>
    <xf numFmtId="0" fontId="31" fillId="0" borderId="0" xfId="3" applyFont="1" applyBorder="1" applyAlignment="1">
      <alignment horizontal="center"/>
    </xf>
    <xf numFmtId="3" fontId="28" fillId="0" borderId="33" xfId="2" applyNumberFormat="1" applyFont="1" applyFill="1" applyBorder="1" applyAlignment="1">
      <alignment horizontal="right"/>
    </xf>
    <xf numFmtId="3" fontId="28" fillId="0" borderId="34" xfId="2" applyNumberFormat="1" applyFont="1" applyFill="1" applyBorder="1" applyAlignment="1">
      <alignment horizontal="right"/>
    </xf>
    <xf numFmtId="0" fontId="29" fillId="0" borderId="19" xfId="2" applyFont="1" applyBorder="1" applyAlignment="1">
      <alignment horizontal="center"/>
    </xf>
    <xf numFmtId="0" fontId="29" fillId="0" borderId="35" xfId="2" applyFont="1" applyBorder="1" applyAlignment="1">
      <alignment horizontal="center"/>
    </xf>
    <xf numFmtId="0" fontId="29" fillId="0" borderId="36" xfId="2" applyFont="1" applyBorder="1" applyAlignment="1">
      <alignment horizontal="center"/>
    </xf>
    <xf numFmtId="0" fontId="30" fillId="0" borderId="18" xfId="2" applyFont="1" applyBorder="1" applyAlignment="1">
      <alignment horizontal="right"/>
    </xf>
    <xf numFmtId="0" fontId="30" fillId="0" borderId="37" xfId="2" applyFont="1" applyBorder="1" applyAlignment="1">
      <alignment horizontal="right"/>
    </xf>
    <xf numFmtId="3" fontId="28" fillId="0" borderId="38" xfId="2" applyNumberFormat="1" applyFont="1" applyBorder="1" applyAlignment="1">
      <alignment horizontal="right"/>
    </xf>
    <xf numFmtId="3" fontId="28" fillId="0" borderId="39" xfId="2" applyNumberFormat="1" applyFont="1" applyBorder="1" applyAlignment="1">
      <alignment horizontal="right"/>
    </xf>
    <xf numFmtId="0" fontId="17" fillId="0" borderId="37" xfId="2" applyBorder="1" applyAlignment="1">
      <alignment horizontal="center"/>
    </xf>
    <xf numFmtId="0" fontId="17" fillId="0" borderId="40" xfId="2" applyBorder="1" applyAlignment="1">
      <alignment horizontal="center"/>
    </xf>
    <xf numFmtId="9" fontId="29" fillId="0" borderId="17" xfId="2" applyNumberFormat="1" applyFont="1" applyBorder="1" applyAlignment="1">
      <alignment horizontal="center"/>
    </xf>
    <xf numFmtId="0" fontId="29" fillId="0" borderId="5" xfId="0" applyFont="1" applyFill="1" applyBorder="1"/>
    <xf numFmtId="0" fontId="39" fillId="0" borderId="0" xfId="0" applyFont="1" applyAlignment="1">
      <alignment horizontal="center"/>
    </xf>
    <xf numFmtId="0" fontId="0" fillId="15" borderId="0" xfId="0" applyFill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wrapText="1"/>
    </xf>
    <xf numFmtId="0" fontId="17" fillId="0" borderId="55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7" fillId="0" borderId="22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34" fillId="0" borderId="41" xfId="0" applyFont="1" applyBorder="1" applyAlignment="1">
      <alignment horizontal="center" wrapText="1"/>
    </xf>
    <xf numFmtId="0" fontId="34" fillId="0" borderId="24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38" fillId="0" borderId="45" xfId="0" applyFont="1" applyBorder="1" applyAlignment="1">
      <alignment horizontal="center" wrapText="1"/>
    </xf>
  </cellXfs>
  <cellStyles count="6">
    <cellStyle name="Ezres 2" xfId="5"/>
    <cellStyle name="Normál" xfId="0" builtinId="0"/>
    <cellStyle name="Normál 2" xfId="4"/>
    <cellStyle name="Normál_Munka1" xfId="1"/>
    <cellStyle name="Normál_Munka2" xfId="3"/>
    <cellStyle name="Normál_VÖT Költségvetés 2014.év terv" xfId="2"/>
  </cellStyles>
  <dxfs count="0"/>
  <tableStyles count="0" defaultTableStyle="TableStyleMedium2" defaultPivotStyle="PivotStyleLight16"/>
  <colors>
    <mruColors>
      <color rgb="FFCCCCFF"/>
      <color rgb="FF99FFCC"/>
      <color rgb="FFFFFF99"/>
      <color rgb="FFC4A2B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zoomScaleNormal="100" workbookViewId="0">
      <selection activeCell="O8" sqref="O8"/>
    </sheetView>
  </sheetViews>
  <sheetFormatPr defaultRowHeight="15"/>
  <cols>
    <col min="1" max="1" width="9.140625" style="3"/>
    <col min="2" max="2" width="24.28515625" style="3" customWidth="1"/>
    <col min="3" max="3" width="21.5703125" style="3" customWidth="1"/>
    <col min="4" max="4" width="25.5703125" style="3" customWidth="1"/>
    <col min="5" max="11" width="9.140625" style="3"/>
    <col min="12" max="12" width="10.42578125" style="3" customWidth="1"/>
    <col min="13" max="257" width="9.140625" style="3"/>
    <col min="258" max="258" width="24.28515625" style="3" customWidth="1"/>
    <col min="259" max="259" width="21.5703125" style="3" customWidth="1"/>
    <col min="260" max="260" width="25.5703125" style="3" customWidth="1"/>
    <col min="261" max="267" width="9.140625" style="3"/>
    <col min="268" max="268" width="10.42578125" style="3" customWidth="1"/>
    <col min="269" max="513" width="9.140625" style="3"/>
    <col min="514" max="514" width="24.28515625" style="3" customWidth="1"/>
    <col min="515" max="515" width="21.5703125" style="3" customWidth="1"/>
    <col min="516" max="516" width="25.5703125" style="3" customWidth="1"/>
    <col min="517" max="523" width="9.140625" style="3"/>
    <col min="524" max="524" width="10.42578125" style="3" customWidth="1"/>
    <col min="525" max="769" width="9.140625" style="3"/>
    <col min="770" max="770" width="24.28515625" style="3" customWidth="1"/>
    <col min="771" max="771" width="21.5703125" style="3" customWidth="1"/>
    <col min="772" max="772" width="25.5703125" style="3" customWidth="1"/>
    <col min="773" max="779" width="9.140625" style="3"/>
    <col min="780" max="780" width="10.42578125" style="3" customWidth="1"/>
    <col min="781" max="1025" width="9.140625" style="3"/>
    <col min="1026" max="1026" width="24.28515625" style="3" customWidth="1"/>
    <col min="1027" max="1027" width="21.5703125" style="3" customWidth="1"/>
    <col min="1028" max="1028" width="25.5703125" style="3" customWidth="1"/>
    <col min="1029" max="1035" width="9.140625" style="3"/>
    <col min="1036" max="1036" width="10.42578125" style="3" customWidth="1"/>
    <col min="1037" max="1281" width="9.140625" style="3"/>
    <col min="1282" max="1282" width="24.28515625" style="3" customWidth="1"/>
    <col min="1283" max="1283" width="21.5703125" style="3" customWidth="1"/>
    <col min="1284" max="1284" width="25.5703125" style="3" customWidth="1"/>
    <col min="1285" max="1291" width="9.140625" style="3"/>
    <col min="1292" max="1292" width="10.42578125" style="3" customWidth="1"/>
    <col min="1293" max="1537" width="9.140625" style="3"/>
    <col min="1538" max="1538" width="24.28515625" style="3" customWidth="1"/>
    <col min="1539" max="1539" width="21.5703125" style="3" customWidth="1"/>
    <col min="1540" max="1540" width="25.5703125" style="3" customWidth="1"/>
    <col min="1541" max="1547" width="9.140625" style="3"/>
    <col min="1548" max="1548" width="10.42578125" style="3" customWidth="1"/>
    <col min="1549" max="1793" width="9.140625" style="3"/>
    <col min="1794" max="1794" width="24.28515625" style="3" customWidth="1"/>
    <col min="1795" max="1795" width="21.5703125" style="3" customWidth="1"/>
    <col min="1796" max="1796" width="25.5703125" style="3" customWidth="1"/>
    <col min="1797" max="1803" width="9.140625" style="3"/>
    <col min="1804" max="1804" width="10.42578125" style="3" customWidth="1"/>
    <col min="1805" max="2049" width="9.140625" style="3"/>
    <col min="2050" max="2050" width="24.28515625" style="3" customWidth="1"/>
    <col min="2051" max="2051" width="21.5703125" style="3" customWidth="1"/>
    <col min="2052" max="2052" width="25.5703125" style="3" customWidth="1"/>
    <col min="2053" max="2059" width="9.140625" style="3"/>
    <col min="2060" max="2060" width="10.42578125" style="3" customWidth="1"/>
    <col min="2061" max="2305" width="9.140625" style="3"/>
    <col min="2306" max="2306" width="24.28515625" style="3" customWidth="1"/>
    <col min="2307" max="2307" width="21.5703125" style="3" customWidth="1"/>
    <col min="2308" max="2308" width="25.5703125" style="3" customWidth="1"/>
    <col min="2309" max="2315" width="9.140625" style="3"/>
    <col min="2316" max="2316" width="10.42578125" style="3" customWidth="1"/>
    <col min="2317" max="2561" width="9.140625" style="3"/>
    <col min="2562" max="2562" width="24.28515625" style="3" customWidth="1"/>
    <col min="2563" max="2563" width="21.5703125" style="3" customWidth="1"/>
    <col min="2564" max="2564" width="25.5703125" style="3" customWidth="1"/>
    <col min="2565" max="2571" width="9.140625" style="3"/>
    <col min="2572" max="2572" width="10.42578125" style="3" customWidth="1"/>
    <col min="2573" max="2817" width="9.140625" style="3"/>
    <col min="2818" max="2818" width="24.28515625" style="3" customWidth="1"/>
    <col min="2819" max="2819" width="21.5703125" style="3" customWidth="1"/>
    <col min="2820" max="2820" width="25.5703125" style="3" customWidth="1"/>
    <col min="2821" max="2827" width="9.140625" style="3"/>
    <col min="2828" max="2828" width="10.42578125" style="3" customWidth="1"/>
    <col min="2829" max="3073" width="9.140625" style="3"/>
    <col min="3074" max="3074" width="24.28515625" style="3" customWidth="1"/>
    <col min="3075" max="3075" width="21.5703125" style="3" customWidth="1"/>
    <col min="3076" max="3076" width="25.5703125" style="3" customWidth="1"/>
    <col min="3077" max="3083" width="9.140625" style="3"/>
    <col min="3084" max="3084" width="10.42578125" style="3" customWidth="1"/>
    <col min="3085" max="3329" width="9.140625" style="3"/>
    <col min="3330" max="3330" width="24.28515625" style="3" customWidth="1"/>
    <col min="3331" max="3331" width="21.5703125" style="3" customWidth="1"/>
    <col min="3332" max="3332" width="25.5703125" style="3" customWidth="1"/>
    <col min="3333" max="3339" width="9.140625" style="3"/>
    <col min="3340" max="3340" width="10.42578125" style="3" customWidth="1"/>
    <col min="3341" max="3585" width="9.140625" style="3"/>
    <col min="3586" max="3586" width="24.28515625" style="3" customWidth="1"/>
    <col min="3587" max="3587" width="21.5703125" style="3" customWidth="1"/>
    <col min="3588" max="3588" width="25.5703125" style="3" customWidth="1"/>
    <col min="3589" max="3595" width="9.140625" style="3"/>
    <col min="3596" max="3596" width="10.42578125" style="3" customWidth="1"/>
    <col min="3597" max="3841" width="9.140625" style="3"/>
    <col min="3842" max="3842" width="24.28515625" style="3" customWidth="1"/>
    <col min="3843" max="3843" width="21.5703125" style="3" customWidth="1"/>
    <col min="3844" max="3844" width="25.5703125" style="3" customWidth="1"/>
    <col min="3845" max="3851" width="9.140625" style="3"/>
    <col min="3852" max="3852" width="10.42578125" style="3" customWidth="1"/>
    <col min="3853" max="4097" width="9.140625" style="3"/>
    <col min="4098" max="4098" width="24.28515625" style="3" customWidth="1"/>
    <col min="4099" max="4099" width="21.5703125" style="3" customWidth="1"/>
    <col min="4100" max="4100" width="25.5703125" style="3" customWidth="1"/>
    <col min="4101" max="4107" width="9.140625" style="3"/>
    <col min="4108" max="4108" width="10.42578125" style="3" customWidth="1"/>
    <col min="4109" max="4353" width="9.140625" style="3"/>
    <col min="4354" max="4354" width="24.28515625" style="3" customWidth="1"/>
    <col min="4355" max="4355" width="21.5703125" style="3" customWidth="1"/>
    <col min="4356" max="4356" width="25.5703125" style="3" customWidth="1"/>
    <col min="4357" max="4363" width="9.140625" style="3"/>
    <col min="4364" max="4364" width="10.42578125" style="3" customWidth="1"/>
    <col min="4365" max="4609" width="9.140625" style="3"/>
    <col min="4610" max="4610" width="24.28515625" style="3" customWidth="1"/>
    <col min="4611" max="4611" width="21.5703125" style="3" customWidth="1"/>
    <col min="4612" max="4612" width="25.5703125" style="3" customWidth="1"/>
    <col min="4613" max="4619" width="9.140625" style="3"/>
    <col min="4620" max="4620" width="10.42578125" style="3" customWidth="1"/>
    <col min="4621" max="4865" width="9.140625" style="3"/>
    <col min="4866" max="4866" width="24.28515625" style="3" customWidth="1"/>
    <col min="4867" max="4867" width="21.5703125" style="3" customWidth="1"/>
    <col min="4868" max="4868" width="25.5703125" style="3" customWidth="1"/>
    <col min="4869" max="4875" width="9.140625" style="3"/>
    <col min="4876" max="4876" width="10.42578125" style="3" customWidth="1"/>
    <col min="4877" max="5121" width="9.140625" style="3"/>
    <col min="5122" max="5122" width="24.28515625" style="3" customWidth="1"/>
    <col min="5123" max="5123" width="21.5703125" style="3" customWidth="1"/>
    <col min="5124" max="5124" width="25.5703125" style="3" customWidth="1"/>
    <col min="5125" max="5131" width="9.140625" style="3"/>
    <col min="5132" max="5132" width="10.42578125" style="3" customWidth="1"/>
    <col min="5133" max="5377" width="9.140625" style="3"/>
    <col min="5378" max="5378" width="24.28515625" style="3" customWidth="1"/>
    <col min="5379" max="5379" width="21.5703125" style="3" customWidth="1"/>
    <col min="5380" max="5380" width="25.5703125" style="3" customWidth="1"/>
    <col min="5381" max="5387" width="9.140625" style="3"/>
    <col min="5388" max="5388" width="10.42578125" style="3" customWidth="1"/>
    <col min="5389" max="5633" width="9.140625" style="3"/>
    <col min="5634" max="5634" width="24.28515625" style="3" customWidth="1"/>
    <col min="5635" max="5635" width="21.5703125" style="3" customWidth="1"/>
    <col min="5636" max="5636" width="25.5703125" style="3" customWidth="1"/>
    <col min="5637" max="5643" width="9.140625" style="3"/>
    <col min="5644" max="5644" width="10.42578125" style="3" customWidth="1"/>
    <col min="5645" max="5889" width="9.140625" style="3"/>
    <col min="5890" max="5890" width="24.28515625" style="3" customWidth="1"/>
    <col min="5891" max="5891" width="21.5703125" style="3" customWidth="1"/>
    <col min="5892" max="5892" width="25.5703125" style="3" customWidth="1"/>
    <col min="5893" max="5899" width="9.140625" style="3"/>
    <col min="5900" max="5900" width="10.42578125" style="3" customWidth="1"/>
    <col min="5901" max="6145" width="9.140625" style="3"/>
    <col min="6146" max="6146" width="24.28515625" style="3" customWidth="1"/>
    <col min="6147" max="6147" width="21.5703125" style="3" customWidth="1"/>
    <col min="6148" max="6148" width="25.5703125" style="3" customWidth="1"/>
    <col min="6149" max="6155" width="9.140625" style="3"/>
    <col min="6156" max="6156" width="10.42578125" style="3" customWidth="1"/>
    <col min="6157" max="6401" width="9.140625" style="3"/>
    <col min="6402" max="6402" width="24.28515625" style="3" customWidth="1"/>
    <col min="6403" max="6403" width="21.5703125" style="3" customWidth="1"/>
    <col min="6404" max="6404" width="25.5703125" style="3" customWidth="1"/>
    <col min="6405" max="6411" width="9.140625" style="3"/>
    <col min="6412" max="6412" width="10.42578125" style="3" customWidth="1"/>
    <col min="6413" max="6657" width="9.140625" style="3"/>
    <col min="6658" max="6658" width="24.28515625" style="3" customWidth="1"/>
    <col min="6659" max="6659" width="21.5703125" style="3" customWidth="1"/>
    <col min="6660" max="6660" width="25.5703125" style="3" customWidth="1"/>
    <col min="6661" max="6667" width="9.140625" style="3"/>
    <col min="6668" max="6668" width="10.42578125" style="3" customWidth="1"/>
    <col min="6669" max="6913" width="9.140625" style="3"/>
    <col min="6914" max="6914" width="24.28515625" style="3" customWidth="1"/>
    <col min="6915" max="6915" width="21.5703125" style="3" customWidth="1"/>
    <col min="6916" max="6916" width="25.5703125" style="3" customWidth="1"/>
    <col min="6917" max="6923" width="9.140625" style="3"/>
    <col min="6924" max="6924" width="10.42578125" style="3" customWidth="1"/>
    <col min="6925" max="7169" width="9.140625" style="3"/>
    <col min="7170" max="7170" width="24.28515625" style="3" customWidth="1"/>
    <col min="7171" max="7171" width="21.5703125" style="3" customWidth="1"/>
    <col min="7172" max="7172" width="25.5703125" style="3" customWidth="1"/>
    <col min="7173" max="7179" width="9.140625" style="3"/>
    <col min="7180" max="7180" width="10.42578125" style="3" customWidth="1"/>
    <col min="7181" max="7425" width="9.140625" style="3"/>
    <col min="7426" max="7426" width="24.28515625" style="3" customWidth="1"/>
    <col min="7427" max="7427" width="21.5703125" style="3" customWidth="1"/>
    <col min="7428" max="7428" width="25.5703125" style="3" customWidth="1"/>
    <col min="7429" max="7435" width="9.140625" style="3"/>
    <col min="7436" max="7436" width="10.42578125" style="3" customWidth="1"/>
    <col min="7437" max="7681" width="9.140625" style="3"/>
    <col min="7682" max="7682" width="24.28515625" style="3" customWidth="1"/>
    <col min="7683" max="7683" width="21.5703125" style="3" customWidth="1"/>
    <col min="7684" max="7684" width="25.5703125" style="3" customWidth="1"/>
    <col min="7685" max="7691" width="9.140625" style="3"/>
    <col min="7692" max="7692" width="10.42578125" style="3" customWidth="1"/>
    <col min="7693" max="7937" width="9.140625" style="3"/>
    <col min="7938" max="7938" width="24.28515625" style="3" customWidth="1"/>
    <col min="7939" max="7939" width="21.5703125" style="3" customWidth="1"/>
    <col min="7940" max="7940" width="25.5703125" style="3" customWidth="1"/>
    <col min="7941" max="7947" width="9.140625" style="3"/>
    <col min="7948" max="7948" width="10.42578125" style="3" customWidth="1"/>
    <col min="7949" max="8193" width="9.140625" style="3"/>
    <col min="8194" max="8194" width="24.28515625" style="3" customWidth="1"/>
    <col min="8195" max="8195" width="21.5703125" style="3" customWidth="1"/>
    <col min="8196" max="8196" width="25.5703125" style="3" customWidth="1"/>
    <col min="8197" max="8203" width="9.140625" style="3"/>
    <col min="8204" max="8204" width="10.42578125" style="3" customWidth="1"/>
    <col min="8205" max="8449" width="9.140625" style="3"/>
    <col min="8450" max="8450" width="24.28515625" style="3" customWidth="1"/>
    <col min="8451" max="8451" width="21.5703125" style="3" customWidth="1"/>
    <col min="8452" max="8452" width="25.5703125" style="3" customWidth="1"/>
    <col min="8453" max="8459" width="9.140625" style="3"/>
    <col min="8460" max="8460" width="10.42578125" style="3" customWidth="1"/>
    <col min="8461" max="8705" width="9.140625" style="3"/>
    <col min="8706" max="8706" width="24.28515625" style="3" customWidth="1"/>
    <col min="8707" max="8707" width="21.5703125" style="3" customWidth="1"/>
    <col min="8708" max="8708" width="25.5703125" style="3" customWidth="1"/>
    <col min="8709" max="8715" width="9.140625" style="3"/>
    <col min="8716" max="8716" width="10.42578125" style="3" customWidth="1"/>
    <col min="8717" max="8961" width="9.140625" style="3"/>
    <col min="8962" max="8962" width="24.28515625" style="3" customWidth="1"/>
    <col min="8963" max="8963" width="21.5703125" style="3" customWidth="1"/>
    <col min="8964" max="8964" width="25.5703125" style="3" customWidth="1"/>
    <col min="8965" max="8971" width="9.140625" style="3"/>
    <col min="8972" max="8972" width="10.42578125" style="3" customWidth="1"/>
    <col min="8973" max="9217" width="9.140625" style="3"/>
    <col min="9218" max="9218" width="24.28515625" style="3" customWidth="1"/>
    <col min="9219" max="9219" width="21.5703125" style="3" customWidth="1"/>
    <col min="9220" max="9220" width="25.5703125" style="3" customWidth="1"/>
    <col min="9221" max="9227" width="9.140625" style="3"/>
    <col min="9228" max="9228" width="10.42578125" style="3" customWidth="1"/>
    <col min="9229" max="9473" width="9.140625" style="3"/>
    <col min="9474" max="9474" width="24.28515625" style="3" customWidth="1"/>
    <col min="9475" max="9475" width="21.5703125" style="3" customWidth="1"/>
    <col min="9476" max="9476" width="25.5703125" style="3" customWidth="1"/>
    <col min="9477" max="9483" width="9.140625" style="3"/>
    <col min="9484" max="9484" width="10.42578125" style="3" customWidth="1"/>
    <col min="9485" max="9729" width="9.140625" style="3"/>
    <col min="9730" max="9730" width="24.28515625" style="3" customWidth="1"/>
    <col min="9731" max="9731" width="21.5703125" style="3" customWidth="1"/>
    <col min="9732" max="9732" width="25.5703125" style="3" customWidth="1"/>
    <col min="9733" max="9739" width="9.140625" style="3"/>
    <col min="9740" max="9740" width="10.42578125" style="3" customWidth="1"/>
    <col min="9741" max="9985" width="9.140625" style="3"/>
    <col min="9986" max="9986" width="24.28515625" style="3" customWidth="1"/>
    <col min="9987" max="9987" width="21.5703125" style="3" customWidth="1"/>
    <col min="9988" max="9988" width="25.5703125" style="3" customWidth="1"/>
    <col min="9989" max="9995" width="9.140625" style="3"/>
    <col min="9996" max="9996" width="10.42578125" style="3" customWidth="1"/>
    <col min="9997" max="10241" width="9.140625" style="3"/>
    <col min="10242" max="10242" width="24.28515625" style="3" customWidth="1"/>
    <col min="10243" max="10243" width="21.5703125" style="3" customWidth="1"/>
    <col min="10244" max="10244" width="25.5703125" style="3" customWidth="1"/>
    <col min="10245" max="10251" width="9.140625" style="3"/>
    <col min="10252" max="10252" width="10.42578125" style="3" customWidth="1"/>
    <col min="10253" max="10497" width="9.140625" style="3"/>
    <col min="10498" max="10498" width="24.28515625" style="3" customWidth="1"/>
    <col min="10499" max="10499" width="21.5703125" style="3" customWidth="1"/>
    <col min="10500" max="10500" width="25.5703125" style="3" customWidth="1"/>
    <col min="10501" max="10507" width="9.140625" style="3"/>
    <col min="10508" max="10508" width="10.42578125" style="3" customWidth="1"/>
    <col min="10509" max="10753" width="9.140625" style="3"/>
    <col min="10754" max="10754" width="24.28515625" style="3" customWidth="1"/>
    <col min="10755" max="10755" width="21.5703125" style="3" customWidth="1"/>
    <col min="10756" max="10756" width="25.5703125" style="3" customWidth="1"/>
    <col min="10757" max="10763" width="9.140625" style="3"/>
    <col min="10764" max="10764" width="10.42578125" style="3" customWidth="1"/>
    <col min="10765" max="11009" width="9.140625" style="3"/>
    <col min="11010" max="11010" width="24.28515625" style="3" customWidth="1"/>
    <col min="11011" max="11011" width="21.5703125" style="3" customWidth="1"/>
    <col min="11012" max="11012" width="25.5703125" style="3" customWidth="1"/>
    <col min="11013" max="11019" width="9.140625" style="3"/>
    <col min="11020" max="11020" width="10.42578125" style="3" customWidth="1"/>
    <col min="11021" max="11265" width="9.140625" style="3"/>
    <col min="11266" max="11266" width="24.28515625" style="3" customWidth="1"/>
    <col min="11267" max="11267" width="21.5703125" style="3" customWidth="1"/>
    <col min="11268" max="11268" width="25.5703125" style="3" customWidth="1"/>
    <col min="11269" max="11275" width="9.140625" style="3"/>
    <col min="11276" max="11276" width="10.42578125" style="3" customWidth="1"/>
    <col min="11277" max="11521" width="9.140625" style="3"/>
    <col min="11522" max="11522" width="24.28515625" style="3" customWidth="1"/>
    <col min="11523" max="11523" width="21.5703125" style="3" customWidth="1"/>
    <col min="11524" max="11524" width="25.5703125" style="3" customWidth="1"/>
    <col min="11525" max="11531" width="9.140625" style="3"/>
    <col min="11532" max="11532" width="10.42578125" style="3" customWidth="1"/>
    <col min="11533" max="11777" width="9.140625" style="3"/>
    <col min="11778" max="11778" width="24.28515625" style="3" customWidth="1"/>
    <col min="11779" max="11779" width="21.5703125" style="3" customWidth="1"/>
    <col min="11780" max="11780" width="25.5703125" style="3" customWidth="1"/>
    <col min="11781" max="11787" width="9.140625" style="3"/>
    <col min="11788" max="11788" width="10.42578125" style="3" customWidth="1"/>
    <col min="11789" max="12033" width="9.140625" style="3"/>
    <col min="12034" max="12034" width="24.28515625" style="3" customWidth="1"/>
    <col min="12035" max="12035" width="21.5703125" style="3" customWidth="1"/>
    <col min="12036" max="12036" width="25.5703125" style="3" customWidth="1"/>
    <col min="12037" max="12043" width="9.140625" style="3"/>
    <col min="12044" max="12044" width="10.42578125" style="3" customWidth="1"/>
    <col min="12045" max="12289" width="9.140625" style="3"/>
    <col min="12290" max="12290" width="24.28515625" style="3" customWidth="1"/>
    <col min="12291" max="12291" width="21.5703125" style="3" customWidth="1"/>
    <col min="12292" max="12292" width="25.5703125" style="3" customWidth="1"/>
    <col min="12293" max="12299" width="9.140625" style="3"/>
    <col min="12300" max="12300" width="10.42578125" style="3" customWidth="1"/>
    <col min="12301" max="12545" width="9.140625" style="3"/>
    <col min="12546" max="12546" width="24.28515625" style="3" customWidth="1"/>
    <col min="12547" max="12547" width="21.5703125" style="3" customWidth="1"/>
    <col min="12548" max="12548" width="25.5703125" style="3" customWidth="1"/>
    <col min="12549" max="12555" width="9.140625" style="3"/>
    <col min="12556" max="12556" width="10.42578125" style="3" customWidth="1"/>
    <col min="12557" max="12801" width="9.140625" style="3"/>
    <col min="12802" max="12802" width="24.28515625" style="3" customWidth="1"/>
    <col min="12803" max="12803" width="21.5703125" style="3" customWidth="1"/>
    <col min="12804" max="12804" width="25.5703125" style="3" customWidth="1"/>
    <col min="12805" max="12811" width="9.140625" style="3"/>
    <col min="12812" max="12812" width="10.42578125" style="3" customWidth="1"/>
    <col min="12813" max="13057" width="9.140625" style="3"/>
    <col min="13058" max="13058" width="24.28515625" style="3" customWidth="1"/>
    <col min="13059" max="13059" width="21.5703125" style="3" customWidth="1"/>
    <col min="13060" max="13060" width="25.5703125" style="3" customWidth="1"/>
    <col min="13061" max="13067" width="9.140625" style="3"/>
    <col min="13068" max="13068" width="10.42578125" style="3" customWidth="1"/>
    <col min="13069" max="13313" width="9.140625" style="3"/>
    <col min="13314" max="13314" width="24.28515625" style="3" customWidth="1"/>
    <col min="13315" max="13315" width="21.5703125" style="3" customWidth="1"/>
    <col min="13316" max="13316" width="25.5703125" style="3" customWidth="1"/>
    <col min="13317" max="13323" width="9.140625" style="3"/>
    <col min="13324" max="13324" width="10.42578125" style="3" customWidth="1"/>
    <col min="13325" max="13569" width="9.140625" style="3"/>
    <col min="13570" max="13570" width="24.28515625" style="3" customWidth="1"/>
    <col min="13571" max="13571" width="21.5703125" style="3" customWidth="1"/>
    <col min="13572" max="13572" width="25.5703125" style="3" customWidth="1"/>
    <col min="13573" max="13579" width="9.140625" style="3"/>
    <col min="13580" max="13580" width="10.42578125" style="3" customWidth="1"/>
    <col min="13581" max="13825" width="9.140625" style="3"/>
    <col min="13826" max="13826" width="24.28515625" style="3" customWidth="1"/>
    <col min="13827" max="13827" width="21.5703125" style="3" customWidth="1"/>
    <col min="13828" max="13828" width="25.5703125" style="3" customWidth="1"/>
    <col min="13829" max="13835" width="9.140625" style="3"/>
    <col min="13836" max="13836" width="10.42578125" style="3" customWidth="1"/>
    <col min="13837" max="14081" width="9.140625" style="3"/>
    <col min="14082" max="14082" width="24.28515625" style="3" customWidth="1"/>
    <col min="14083" max="14083" width="21.5703125" style="3" customWidth="1"/>
    <col min="14084" max="14084" width="25.5703125" style="3" customWidth="1"/>
    <col min="14085" max="14091" width="9.140625" style="3"/>
    <col min="14092" max="14092" width="10.42578125" style="3" customWidth="1"/>
    <col min="14093" max="14337" width="9.140625" style="3"/>
    <col min="14338" max="14338" width="24.28515625" style="3" customWidth="1"/>
    <col min="14339" max="14339" width="21.5703125" style="3" customWidth="1"/>
    <col min="14340" max="14340" width="25.5703125" style="3" customWidth="1"/>
    <col min="14341" max="14347" width="9.140625" style="3"/>
    <col min="14348" max="14348" width="10.42578125" style="3" customWidth="1"/>
    <col min="14349" max="14593" width="9.140625" style="3"/>
    <col min="14594" max="14594" width="24.28515625" style="3" customWidth="1"/>
    <col min="14595" max="14595" width="21.5703125" style="3" customWidth="1"/>
    <col min="14596" max="14596" width="25.5703125" style="3" customWidth="1"/>
    <col min="14597" max="14603" width="9.140625" style="3"/>
    <col min="14604" max="14604" width="10.42578125" style="3" customWidth="1"/>
    <col min="14605" max="14849" width="9.140625" style="3"/>
    <col min="14850" max="14850" width="24.28515625" style="3" customWidth="1"/>
    <col min="14851" max="14851" width="21.5703125" style="3" customWidth="1"/>
    <col min="14852" max="14852" width="25.5703125" style="3" customWidth="1"/>
    <col min="14853" max="14859" width="9.140625" style="3"/>
    <col min="14860" max="14860" width="10.42578125" style="3" customWidth="1"/>
    <col min="14861" max="15105" width="9.140625" style="3"/>
    <col min="15106" max="15106" width="24.28515625" style="3" customWidth="1"/>
    <col min="15107" max="15107" width="21.5703125" style="3" customWidth="1"/>
    <col min="15108" max="15108" width="25.5703125" style="3" customWidth="1"/>
    <col min="15109" max="15115" width="9.140625" style="3"/>
    <col min="15116" max="15116" width="10.42578125" style="3" customWidth="1"/>
    <col min="15117" max="15361" width="9.140625" style="3"/>
    <col min="15362" max="15362" width="24.28515625" style="3" customWidth="1"/>
    <col min="15363" max="15363" width="21.5703125" style="3" customWidth="1"/>
    <col min="15364" max="15364" width="25.5703125" style="3" customWidth="1"/>
    <col min="15365" max="15371" width="9.140625" style="3"/>
    <col min="15372" max="15372" width="10.42578125" style="3" customWidth="1"/>
    <col min="15373" max="15617" width="9.140625" style="3"/>
    <col min="15618" max="15618" width="24.28515625" style="3" customWidth="1"/>
    <col min="15619" max="15619" width="21.5703125" style="3" customWidth="1"/>
    <col min="15620" max="15620" width="25.5703125" style="3" customWidth="1"/>
    <col min="15621" max="15627" width="9.140625" style="3"/>
    <col min="15628" max="15628" width="10.42578125" style="3" customWidth="1"/>
    <col min="15629" max="15873" width="9.140625" style="3"/>
    <col min="15874" max="15874" width="24.28515625" style="3" customWidth="1"/>
    <col min="15875" max="15875" width="21.5703125" style="3" customWidth="1"/>
    <col min="15876" max="15876" width="25.5703125" style="3" customWidth="1"/>
    <col min="15877" max="15883" width="9.140625" style="3"/>
    <col min="15884" max="15884" width="10.42578125" style="3" customWidth="1"/>
    <col min="15885" max="16129" width="9.140625" style="3"/>
    <col min="16130" max="16130" width="24.28515625" style="3" customWidth="1"/>
    <col min="16131" max="16131" width="21.5703125" style="3" customWidth="1"/>
    <col min="16132" max="16132" width="25.5703125" style="3" customWidth="1"/>
    <col min="16133" max="16139" width="9.140625" style="3"/>
    <col min="16140" max="16140" width="10.42578125" style="3" customWidth="1"/>
    <col min="16141" max="16384" width="9.140625" style="3"/>
  </cols>
  <sheetData>
    <row r="1" spans="1:19" ht="20.25">
      <c r="A1" s="304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1"/>
      <c r="S1" s="2"/>
    </row>
    <row r="2" spans="1:19" ht="20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163</v>
      </c>
      <c r="O2" s="1"/>
      <c r="P2" s="1"/>
      <c r="Q2" s="1"/>
      <c r="R2" s="1"/>
      <c r="S2" s="4"/>
    </row>
    <row r="3" spans="1:19" ht="23.25">
      <c r="A3" s="4"/>
      <c r="B3" s="306" t="s">
        <v>1</v>
      </c>
      <c r="C3" s="307"/>
      <c r="D3" s="307"/>
      <c r="E3" s="5"/>
      <c r="F3" s="5"/>
      <c r="G3" s="5"/>
      <c r="H3" s="5"/>
      <c r="I3" s="5"/>
      <c r="J3" s="5"/>
      <c r="K3" s="308"/>
      <c r="L3" s="308"/>
      <c r="M3" s="308"/>
      <c r="N3" s="308"/>
      <c r="O3" s="5"/>
      <c r="P3" s="5"/>
      <c r="Q3" s="5"/>
      <c r="R3" s="5"/>
      <c r="S3" s="5"/>
    </row>
    <row r="4" spans="1:19" ht="24" thickBot="1">
      <c r="A4" s="4"/>
      <c r="B4" s="6"/>
      <c r="C4" s="7"/>
      <c r="D4" s="7" t="s">
        <v>2</v>
      </c>
      <c r="E4" s="5"/>
      <c r="F4" s="5"/>
      <c r="G4" s="5"/>
      <c r="H4" s="5"/>
      <c r="I4" s="5"/>
      <c r="J4" s="5"/>
      <c r="K4" s="8"/>
      <c r="L4" s="8"/>
      <c r="M4" s="8"/>
      <c r="N4" s="8"/>
      <c r="O4" s="5"/>
      <c r="P4" s="5"/>
      <c r="Q4" s="5"/>
      <c r="R4" s="5"/>
      <c r="S4" s="5"/>
    </row>
    <row r="5" spans="1:19" ht="49.5">
      <c r="A5" s="4"/>
      <c r="B5" s="9" t="s">
        <v>3</v>
      </c>
      <c r="C5" s="10" t="s">
        <v>4</v>
      </c>
      <c r="D5" s="11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12"/>
      <c r="P5" s="12"/>
      <c r="Q5" s="12"/>
      <c r="R5" s="12"/>
      <c r="S5" s="12"/>
    </row>
    <row r="6" spans="1:19" ht="15.75">
      <c r="A6" s="4">
        <v>1</v>
      </c>
      <c r="B6" s="13" t="s">
        <v>6</v>
      </c>
      <c r="C6" s="14">
        <v>1040</v>
      </c>
      <c r="D6" s="15">
        <f>C6*250</f>
        <v>260000</v>
      </c>
      <c r="E6" s="4"/>
    </row>
    <row r="7" spans="1:19" ht="15.75">
      <c r="A7" s="4">
        <v>2</v>
      </c>
      <c r="B7" s="13" t="s">
        <v>7</v>
      </c>
      <c r="C7" s="14">
        <v>431</v>
      </c>
      <c r="D7" s="15">
        <f t="shared" ref="D7:D29" si="0">C7*250</f>
        <v>107750</v>
      </c>
      <c r="E7" s="4"/>
    </row>
    <row r="8" spans="1:19" ht="15.75">
      <c r="A8" s="4">
        <v>3</v>
      </c>
      <c r="B8" s="13" t="s">
        <v>8</v>
      </c>
      <c r="C8" s="14">
        <v>13428</v>
      </c>
      <c r="D8" s="15">
        <f t="shared" si="0"/>
        <v>3357000</v>
      </c>
      <c r="E8" s="4"/>
    </row>
    <row r="9" spans="1:19" ht="15.75">
      <c r="A9" s="4">
        <v>4</v>
      </c>
      <c r="B9" s="13" t="s">
        <v>9</v>
      </c>
      <c r="C9" s="14">
        <v>439</v>
      </c>
      <c r="D9" s="15">
        <f t="shared" si="0"/>
        <v>109750</v>
      </c>
      <c r="E9" s="4"/>
    </row>
    <row r="10" spans="1:19" ht="15.75">
      <c r="A10" s="4">
        <v>5</v>
      </c>
      <c r="B10" s="13" t="s">
        <v>10</v>
      </c>
      <c r="C10" s="14">
        <v>900</v>
      </c>
      <c r="D10" s="15">
        <f t="shared" si="0"/>
        <v>225000</v>
      </c>
      <c r="E10" s="4"/>
    </row>
    <row r="11" spans="1:19" ht="15.75">
      <c r="A11" s="4">
        <v>6</v>
      </c>
      <c r="B11" s="13" t="s">
        <v>11</v>
      </c>
      <c r="C11" s="14"/>
      <c r="D11" s="16">
        <f t="shared" si="0"/>
        <v>0</v>
      </c>
      <c r="E11" s="4"/>
    </row>
    <row r="12" spans="1:19" ht="15.75">
      <c r="A12" s="4">
        <v>7</v>
      </c>
      <c r="B12" s="13" t="s">
        <v>12</v>
      </c>
      <c r="C12" s="14">
        <v>181</v>
      </c>
      <c r="D12" s="15">
        <f t="shared" si="0"/>
        <v>45250</v>
      </c>
      <c r="E12" s="4"/>
    </row>
    <row r="13" spans="1:19" ht="15.75">
      <c r="A13" s="4">
        <v>8</v>
      </c>
      <c r="B13" s="13" t="s">
        <v>13</v>
      </c>
      <c r="C13" s="14">
        <v>670</v>
      </c>
      <c r="D13" s="15">
        <f t="shared" si="0"/>
        <v>167500</v>
      </c>
      <c r="E13" s="4"/>
    </row>
    <row r="14" spans="1:19" ht="15.75">
      <c r="A14" s="4">
        <v>9</v>
      </c>
      <c r="B14" s="13" t="s">
        <v>14</v>
      </c>
      <c r="C14" s="14">
        <v>507</v>
      </c>
      <c r="D14" s="15">
        <f t="shared" si="0"/>
        <v>126750</v>
      </c>
      <c r="E14" s="4"/>
    </row>
    <row r="15" spans="1:19" ht="15.75">
      <c r="A15" s="4">
        <v>10</v>
      </c>
      <c r="B15" s="13" t="s">
        <v>15</v>
      </c>
      <c r="C15" s="14">
        <v>1750</v>
      </c>
      <c r="D15" s="15">
        <f t="shared" si="0"/>
        <v>437500</v>
      </c>
      <c r="E15" s="4"/>
    </row>
    <row r="16" spans="1:19" ht="15.75">
      <c r="A16" s="4">
        <v>11</v>
      </c>
      <c r="B16" s="13" t="s">
        <v>16</v>
      </c>
      <c r="C16" s="14"/>
      <c r="D16" s="16">
        <f t="shared" si="0"/>
        <v>0</v>
      </c>
      <c r="E16" s="4"/>
    </row>
    <row r="17" spans="1:19" ht="15.75">
      <c r="A17" s="4">
        <v>12</v>
      </c>
      <c r="B17" s="13" t="s">
        <v>17</v>
      </c>
      <c r="C17" s="14">
        <v>716</v>
      </c>
      <c r="D17" s="15">
        <f t="shared" si="0"/>
        <v>179000</v>
      </c>
      <c r="E17" s="4"/>
    </row>
    <row r="18" spans="1:19" ht="15.75">
      <c r="A18" s="4">
        <v>13</v>
      </c>
      <c r="B18" s="13" t="s">
        <v>18</v>
      </c>
      <c r="C18" s="14">
        <v>341</v>
      </c>
      <c r="D18" s="15">
        <f t="shared" si="0"/>
        <v>85250</v>
      </c>
      <c r="E18" s="4"/>
    </row>
    <row r="19" spans="1:19" ht="15.75">
      <c r="A19" s="4">
        <v>14</v>
      </c>
      <c r="B19" s="13" t="s">
        <v>19</v>
      </c>
      <c r="C19" s="14">
        <v>428</v>
      </c>
      <c r="D19" s="15">
        <f t="shared" si="0"/>
        <v>107000</v>
      </c>
      <c r="E19" s="4"/>
    </row>
    <row r="20" spans="1:19" ht="15.75">
      <c r="A20" s="4">
        <v>15</v>
      </c>
      <c r="B20" s="13" t="s">
        <v>20</v>
      </c>
      <c r="C20" s="14">
        <v>557</v>
      </c>
      <c r="D20" s="15">
        <f t="shared" si="0"/>
        <v>139250</v>
      </c>
      <c r="E20" s="4"/>
    </row>
    <row r="21" spans="1:19" ht="15.75">
      <c r="A21" s="4">
        <v>16</v>
      </c>
      <c r="B21" s="13" t="s">
        <v>21</v>
      </c>
      <c r="C21" s="14">
        <v>766</v>
      </c>
      <c r="D21" s="15">
        <f t="shared" si="0"/>
        <v>191500</v>
      </c>
      <c r="E21" s="4"/>
    </row>
    <row r="22" spans="1:19" ht="15.75">
      <c r="A22" s="4">
        <v>17</v>
      </c>
      <c r="B22" s="13" t="s">
        <v>22</v>
      </c>
      <c r="C22" s="14">
        <v>332</v>
      </c>
      <c r="D22" s="15">
        <f t="shared" si="0"/>
        <v>83000</v>
      </c>
      <c r="E22" s="4"/>
    </row>
    <row r="23" spans="1:19" ht="15.75">
      <c r="A23" s="4">
        <v>18</v>
      </c>
      <c r="B23" s="13" t="s">
        <v>23</v>
      </c>
      <c r="C23" s="14">
        <v>367</v>
      </c>
      <c r="D23" s="15">
        <f t="shared" si="0"/>
        <v>91750</v>
      </c>
      <c r="E23" s="4"/>
    </row>
    <row r="24" spans="1:19" ht="15.75">
      <c r="A24" s="4">
        <v>19</v>
      </c>
      <c r="B24" s="13" t="s">
        <v>24</v>
      </c>
      <c r="C24" s="14"/>
      <c r="D24" s="16">
        <f t="shared" si="0"/>
        <v>0</v>
      </c>
      <c r="E24" s="4"/>
    </row>
    <row r="25" spans="1:19" ht="15.75">
      <c r="A25" s="4">
        <v>20</v>
      </c>
      <c r="B25" s="13" t="s">
        <v>25</v>
      </c>
      <c r="C25" s="14">
        <v>2362</v>
      </c>
      <c r="D25" s="15">
        <f t="shared" si="0"/>
        <v>590500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>
      <c r="A26" s="4">
        <v>21</v>
      </c>
      <c r="B26" s="13" t="s">
        <v>26</v>
      </c>
      <c r="C26" s="14">
        <v>154</v>
      </c>
      <c r="D26" s="15">
        <f t="shared" si="0"/>
        <v>38500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>
      <c r="A27" s="4">
        <v>22</v>
      </c>
      <c r="B27" s="13" t="s">
        <v>27</v>
      </c>
      <c r="C27" s="14">
        <v>1404</v>
      </c>
      <c r="D27" s="15">
        <f t="shared" si="0"/>
        <v>351000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5.75">
      <c r="A28" s="4">
        <v>23</v>
      </c>
      <c r="B28" s="13" t="s">
        <v>28</v>
      </c>
      <c r="C28" s="14">
        <v>841</v>
      </c>
      <c r="D28" s="15">
        <f t="shared" si="0"/>
        <v>210250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5.75">
      <c r="A29" s="4">
        <v>24</v>
      </c>
      <c r="B29" s="13" t="s">
        <v>29</v>
      </c>
      <c r="C29" s="14">
        <v>303</v>
      </c>
      <c r="D29" s="15">
        <f t="shared" si="0"/>
        <v>75750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5.75">
      <c r="A30" s="4">
        <v>25</v>
      </c>
      <c r="B30" s="17" t="s">
        <v>30</v>
      </c>
      <c r="C30" s="18"/>
      <c r="D30" s="19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.75">
      <c r="A31" s="4"/>
      <c r="B31" s="17" t="s">
        <v>31</v>
      </c>
      <c r="C31" s="18"/>
      <c r="D31" s="20">
        <v>300000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9.5" thickBot="1">
      <c r="A32" s="21"/>
      <c r="B32" s="22" t="s">
        <v>32</v>
      </c>
      <c r="C32" s="23">
        <f>SUM(C6:C31)</f>
        <v>27917</v>
      </c>
      <c r="D32" s="24">
        <f>SUM(D6:D31)</f>
        <v>7279250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6.5">
      <c r="A34" s="4"/>
      <c r="B34" s="4"/>
      <c r="C34" s="4"/>
      <c r="D34" s="309"/>
      <c r="E34" s="309"/>
      <c r="F34" s="25"/>
      <c r="G34" s="4"/>
      <c r="H34" s="4"/>
      <c r="I34" s="25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0.25">
      <c r="B35" s="26"/>
      <c r="C35" s="26"/>
      <c r="D35" s="310" t="s">
        <v>33</v>
      </c>
      <c r="E35" s="310"/>
      <c r="F35" s="310"/>
      <c r="G35" s="310"/>
      <c r="H35" s="310"/>
      <c r="I35" s="310"/>
      <c r="J35" s="310"/>
      <c r="K35" s="310"/>
      <c r="L35" s="310"/>
      <c r="M35" s="26"/>
      <c r="N35" s="26"/>
      <c r="O35" s="26"/>
    </row>
    <row r="36" spans="1:19" ht="16.5"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6"/>
      <c r="N36" s="26"/>
      <c r="O36" s="26"/>
    </row>
    <row r="37" spans="1:19" ht="16.5"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6"/>
      <c r="N37" s="26"/>
      <c r="O37" s="26"/>
    </row>
    <row r="38" spans="1:19" ht="16.5">
      <c r="B38" s="26"/>
      <c r="C38" s="26"/>
      <c r="D38" s="27"/>
      <c r="E38" s="27"/>
      <c r="F38" s="27"/>
      <c r="G38" s="301" t="s">
        <v>34</v>
      </c>
      <c r="H38" s="302"/>
      <c r="I38" s="302"/>
      <c r="J38" s="302"/>
      <c r="K38" s="27"/>
      <c r="L38" s="27"/>
      <c r="M38" s="26"/>
      <c r="N38" s="26"/>
      <c r="O38" s="26"/>
    </row>
    <row r="39" spans="1:19" ht="15.75" thickBot="1">
      <c r="B39" s="26"/>
      <c r="C39" s="26"/>
      <c r="D39" s="26"/>
      <c r="E39" s="26"/>
      <c r="F39" s="26"/>
      <c r="G39" s="303"/>
      <c r="H39" s="303"/>
      <c r="I39" s="303"/>
      <c r="J39" s="303"/>
      <c r="K39" s="26"/>
      <c r="L39" s="26"/>
      <c r="M39" s="26"/>
      <c r="N39" s="26"/>
      <c r="O39" s="26"/>
    </row>
    <row r="40" spans="1:19" ht="24" customHeight="1" thickBot="1">
      <c r="B40" s="28" t="s">
        <v>35</v>
      </c>
      <c r="C40" s="311" t="s">
        <v>36</v>
      </c>
      <c r="D40" s="311"/>
      <c r="E40" s="311"/>
      <c r="F40" s="311"/>
      <c r="G40" s="311"/>
      <c r="H40" s="311"/>
      <c r="I40" s="311" t="s">
        <v>37</v>
      </c>
      <c r="J40" s="311"/>
      <c r="K40" s="311" t="s">
        <v>38</v>
      </c>
      <c r="L40" s="311"/>
      <c r="M40" s="311"/>
      <c r="N40" s="311"/>
      <c r="O40" s="312"/>
    </row>
    <row r="41" spans="1:19" ht="27.75" customHeight="1">
      <c r="B41" s="29" t="s">
        <v>39</v>
      </c>
      <c r="C41" s="313" t="s">
        <v>63</v>
      </c>
      <c r="D41" s="314"/>
      <c r="E41" s="314"/>
      <c r="F41" s="314"/>
      <c r="G41" s="314"/>
      <c r="H41" s="315"/>
      <c r="I41" s="316">
        <v>150000</v>
      </c>
      <c r="J41" s="317"/>
      <c r="K41" s="318" t="s">
        <v>40</v>
      </c>
      <c r="L41" s="319"/>
      <c r="M41" s="319"/>
      <c r="N41" s="319"/>
      <c r="O41" s="320"/>
    </row>
    <row r="42" spans="1:19" ht="27.75" customHeight="1">
      <c r="B42" s="29" t="s">
        <v>41</v>
      </c>
      <c r="C42" s="321" t="s">
        <v>64</v>
      </c>
      <c r="D42" s="321"/>
      <c r="E42" s="321"/>
      <c r="F42" s="321"/>
      <c r="G42" s="321"/>
      <c r="H42" s="321"/>
      <c r="I42" s="322">
        <v>40000</v>
      </c>
      <c r="J42" s="322"/>
      <c r="K42" s="323"/>
      <c r="L42" s="323"/>
      <c r="M42" s="323"/>
      <c r="N42" s="323"/>
      <c r="O42" s="324"/>
    </row>
    <row r="43" spans="1:19" ht="27.75" customHeight="1">
      <c r="B43" s="29" t="s">
        <v>42</v>
      </c>
      <c r="C43" s="321" t="s">
        <v>65</v>
      </c>
      <c r="D43" s="321"/>
      <c r="E43" s="321"/>
      <c r="F43" s="321"/>
      <c r="G43" s="321"/>
      <c r="H43" s="321"/>
      <c r="I43" s="322">
        <v>58000</v>
      </c>
      <c r="J43" s="322"/>
      <c r="K43" s="323"/>
      <c r="L43" s="323"/>
      <c r="M43" s="323"/>
      <c r="N43" s="323"/>
      <c r="O43" s="324"/>
    </row>
    <row r="44" spans="1:19" ht="27.75" customHeight="1">
      <c r="B44" s="29" t="s">
        <v>43</v>
      </c>
      <c r="C44" s="325" t="s">
        <v>66</v>
      </c>
      <c r="D44" s="326"/>
      <c r="E44" s="326"/>
      <c r="F44" s="326"/>
      <c r="G44" s="326"/>
      <c r="H44" s="327"/>
      <c r="I44" s="322">
        <v>200000</v>
      </c>
      <c r="J44" s="322"/>
      <c r="K44" s="323"/>
      <c r="L44" s="323"/>
      <c r="M44" s="323"/>
      <c r="N44" s="323"/>
      <c r="O44" s="324"/>
    </row>
    <row r="45" spans="1:19" ht="27.75" customHeight="1">
      <c r="B45" s="29" t="s">
        <v>44</v>
      </c>
      <c r="C45" s="325" t="s">
        <v>67</v>
      </c>
      <c r="D45" s="326"/>
      <c r="E45" s="326"/>
      <c r="F45" s="326"/>
      <c r="G45" s="326"/>
      <c r="H45" s="327"/>
      <c r="I45" s="322">
        <v>231000</v>
      </c>
      <c r="J45" s="322"/>
      <c r="K45" s="328" t="s">
        <v>45</v>
      </c>
      <c r="L45" s="329"/>
      <c r="M45" s="329"/>
      <c r="N45" s="329"/>
      <c r="O45" s="330"/>
    </row>
    <row r="46" spans="1:19" ht="27.75" customHeight="1">
      <c r="B46" s="29" t="s">
        <v>46</v>
      </c>
      <c r="C46" s="331" t="s">
        <v>47</v>
      </c>
      <c r="D46" s="332"/>
      <c r="E46" s="332"/>
      <c r="F46" s="332"/>
      <c r="G46" s="332"/>
      <c r="H46" s="333"/>
      <c r="I46" s="334">
        <v>126000</v>
      </c>
      <c r="J46" s="335"/>
      <c r="K46" s="328" t="s">
        <v>48</v>
      </c>
      <c r="L46" s="336"/>
      <c r="M46" s="336"/>
      <c r="N46" s="336"/>
      <c r="O46" s="337"/>
    </row>
    <row r="47" spans="1:19" ht="27.75" customHeight="1">
      <c r="B47" s="29" t="s">
        <v>49</v>
      </c>
      <c r="C47" s="325" t="s">
        <v>68</v>
      </c>
      <c r="D47" s="326"/>
      <c r="E47" s="326"/>
      <c r="F47" s="326"/>
      <c r="G47" s="326"/>
      <c r="H47" s="327"/>
      <c r="I47" s="322">
        <v>70000</v>
      </c>
      <c r="J47" s="322"/>
      <c r="K47" s="323" t="s">
        <v>72</v>
      </c>
      <c r="L47" s="323"/>
      <c r="M47" s="323"/>
      <c r="N47" s="323"/>
      <c r="O47" s="324"/>
    </row>
    <row r="48" spans="1:19" ht="27.75" customHeight="1">
      <c r="B48" s="29" t="s">
        <v>50</v>
      </c>
      <c r="C48" s="338" t="s">
        <v>69</v>
      </c>
      <c r="D48" s="338"/>
      <c r="E48" s="338"/>
      <c r="F48" s="338"/>
      <c r="G48" s="338"/>
      <c r="H48" s="338"/>
      <c r="I48" s="322">
        <v>140000</v>
      </c>
      <c r="J48" s="322"/>
      <c r="K48" s="323" t="s">
        <v>72</v>
      </c>
      <c r="L48" s="323"/>
      <c r="M48" s="323"/>
      <c r="N48" s="323"/>
      <c r="O48" s="324"/>
    </row>
    <row r="49" spans="2:15" ht="27.75" customHeight="1">
      <c r="B49" s="29" t="s">
        <v>51</v>
      </c>
      <c r="C49" s="338" t="s">
        <v>70</v>
      </c>
      <c r="D49" s="338"/>
      <c r="E49" s="338"/>
      <c r="F49" s="338"/>
      <c r="G49" s="338"/>
      <c r="H49" s="338"/>
      <c r="I49" s="322">
        <v>230000</v>
      </c>
      <c r="J49" s="322"/>
      <c r="K49" s="323" t="s">
        <v>52</v>
      </c>
      <c r="L49" s="323"/>
      <c r="M49" s="323"/>
      <c r="N49" s="323"/>
      <c r="O49" s="324"/>
    </row>
    <row r="50" spans="2:15" ht="33" customHeight="1">
      <c r="B50" s="29" t="s">
        <v>53</v>
      </c>
      <c r="C50" s="346" t="s">
        <v>71</v>
      </c>
      <c r="D50" s="347"/>
      <c r="E50" s="347"/>
      <c r="F50" s="347"/>
      <c r="G50" s="347"/>
      <c r="H50" s="348"/>
      <c r="I50" s="322">
        <v>200000</v>
      </c>
      <c r="J50" s="322"/>
      <c r="K50" s="323" t="s">
        <v>54</v>
      </c>
      <c r="L50" s="323"/>
      <c r="M50" s="323"/>
      <c r="N50" s="323"/>
      <c r="O50" s="324"/>
    </row>
    <row r="51" spans="2:15" ht="27.75" customHeight="1">
      <c r="B51" s="29" t="s">
        <v>55</v>
      </c>
      <c r="C51" s="321" t="s">
        <v>161</v>
      </c>
      <c r="D51" s="321"/>
      <c r="E51" s="321"/>
      <c r="F51" s="321"/>
      <c r="G51" s="321"/>
      <c r="H51" s="321"/>
      <c r="I51" s="322">
        <v>4866000</v>
      </c>
      <c r="J51" s="322"/>
      <c r="K51" s="328" t="s">
        <v>162</v>
      </c>
      <c r="L51" s="329"/>
      <c r="M51" s="329"/>
      <c r="N51" s="329"/>
      <c r="O51" s="330"/>
    </row>
    <row r="52" spans="2:15" ht="27.75" customHeight="1">
      <c r="B52" s="29" t="s">
        <v>56</v>
      </c>
      <c r="C52" s="339" t="s">
        <v>58</v>
      </c>
      <c r="D52" s="340"/>
      <c r="E52" s="340"/>
      <c r="F52" s="340"/>
      <c r="G52" s="340"/>
      <c r="H52" s="341"/>
      <c r="I52" s="334">
        <v>600000</v>
      </c>
      <c r="J52" s="342"/>
      <c r="K52" s="343" t="s">
        <v>59</v>
      </c>
      <c r="L52" s="344"/>
      <c r="M52" s="344"/>
      <c r="N52" s="344"/>
      <c r="O52" s="345"/>
    </row>
    <row r="53" spans="2:15" ht="27.75" customHeight="1">
      <c r="B53" s="29" t="s">
        <v>57</v>
      </c>
      <c r="C53" s="339" t="s">
        <v>60</v>
      </c>
      <c r="D53" s="340"/>
      <c r="E53" s="340"/>
      <c r="F53" s="340"/>
      <c r="G53" s="340"/>
      <c r="H53" s="341"/>
      <c r="I53" s="334">
        <v>368250</v>
      </c>
      <c r="J53" s="342"/>
      <c r="K53" s="350"/>
      <c r="L53" s="323"/>
      <c r="M53" s="323"/>
      <c r="N53" s="323"/>
      <c r="O53" s="324"/>
    </row>
    <row r="54" spans="2:15" ht="24" customHeight="1" thickBot="1">
      <c r="B54" s="351" t="s">
        <v>61</v>
      </c>
      <c r="C54" s="352"/>
      <c r="D54" s="352"/>
      <c r="E54" s="352"/>
      <c r="F54" s="352"/>
      <c r="G54" s="352"/>
      <c r="H54" s="353"/>
      <c r="I54" s="354">
        <f>SUM(I41:J53)</f>
        <v>7279250</v>
      </c>
      <c r="J54" s="355"/>
      <c r="K54" s="356"/>
      <c r="L54" s="356"/>
      <c r="M54" s="356"/>
      <c r="N54" s="356"/>
      <c r="O54" s="357"/>
    </row>
    <row r="55" spans="2:15" ht="15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ht="16.5">
      <c r="I56" s="349"/>
      <c r="J56" s="349"/>
    </row>
    <row r="58" spans="2:15">
      <c r="H58" s="3" t="s">
        <v>62</v>
      </c>
      <c r="J58" s="30">
        <f>D32-I54</f>
        <v>0</v>
      </c>
    </row>
  </sheetData>
  <mergeCells count="52">
    <mergeCell ref="I56:J56"/>
    <mergeCell ref="C53:H53"/>
    <mergeCell ref="I53:J53"/>
    <mergeCell ref="K53:O53"/>
    <mergeCell ref="B54:H54"/>
    <mergeCell ref="I54:J54"/>
    <mergeCell ref="K54:O54"/>
    <mergeCell ref="C52:H52"/>
    <mergeCell ref="I52:J52"/>
    <mergeCell ref="K52:O52"/>
    <mergeCell ref="C50:H50"/>
    <mergeCell ref="I50:J50"/>
    <mergeCell ref="K50:O50"/>
    <mergeCell ref="C51:H51"/>
    <mergeCell ref="I51:J51"/>
    <mergeCell ref="K51:O51"/>
    <mergeCell ref="C48:H48"/>
    <mergeCell ref="I48:J48"/>
    <mergeCell ref="K48:O48"/>
    <mergeCell ref="C49:H49"/>
    <mergeCell ref="I49:J49"/>
    <mergeCell ref="K49:O49"/>
    <mergeCell ref="C46:H46"/>
    <mergeCell ref="I46:J46"/>
    <mergeCell ref="K46:O46"/>
    <mergeCell ref="C47:H47"/>
    <mergeCell ref="I47:J47"/>
    <mergeCell ref="K47:O47"/>
    <mergeCell ref="C44:H44"/>
    <mergeCell ref="I44:J44"/>
    <mergeCell ref="K44:O44"/>
    <mergeCell ref="C45:H45"/>
    <mergeCell ref="I45:J45"/>
    <mergeCell ref="K45:O45"/>
    <mergeCell ref="C42:H42"/>
    <mergeCell ref="I42:J42"/>
    <mergeCell ref="K42:O42"/>
    <mergeCell ref="C43:H43"/>
    <mergeCell ref="I43:J43"/>
    <mergeCell ref="K43:O43"/>
    <mergeCell ref="C40:H40"/>
    <mergeCell ref="I40:J40"/>
    <mergeCell ref="K40:O40"/>
    <mergeCell ref="C41:H41"/>
    <mergeCell ref="I41:J41"/>
    <mergeCell ref="K41:O41"/>
    <mergeCell ref="G38:J39"/>
    <mergeCell ref="A1:Q1"/>
    <mergeCell ref="B3:D3"/>
    <mergeCell ref="K3:N3"/>
    <mergeCell ref="D34:E34"/>
    <mergeCell ref="D35:L35"/>
  </mergeCells>
  <pageMargins left="0.7" right="0.7" top="0.75" bottom="0.75" header="0.3" footer="0.3"/>
  <pageSetup paperSize="8" scale="71" orientation="portrait" verticalDpi="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topLeftCell="C1" zoomScaleNormal="100" workbookViewId="0">
      <selection activeCell="I1" sqref="I1"/>
    </sheetView>
  </sheetViews>
  <sheetFormatPr defaultRowHeight="15"/>
  <cols>
    <col min="1" max="1" width="9.28515625" bestFit="1" customWidth="1"/>
    <col min="2" max="2" width="22.140625" customWidth="1"/>
    <col min="3" max="3" width="25.42578125" customWidth="1"/>
    <col min="4" max="4" width="21" customWidth="1"/>
    <col min="5" max="5" width="13.28515625" customWidth="1"/>
    <col min="6" max="6" width="13.7109375" customWidth="1"/>
    <col min="7" max="7" width="12.140625" customWidth="1"/>
    <col min="8" max="8" width="15.7109375" customWidth="1"/>
    <col min="9" max="9" width="18.42578125" customWidth="1"/>
    <col min="10" max="10" width="9.28515625" bestFit="1" customWidth="1"/>
    <col min="11" max="11" width="0.140625" customWidth="1"/>
    <col min="13" max="13" width="20" customWidth="1"/>
    <col min="14" max="14" width="9.5703125" customWidth="1"/>
    <col min="15" max="15" width="19.42578125" hidden="1" customWidth="1"/>
    <col min="16" max="16" width="12.42578125" customWidth="1"/>
    <col min="17" max="17" width="15.42578125" customWidth="1"/>
    <col min="257" max="257" width="9.28515625" bestFit="1" customWidth="1"/>
    <col min="258" max="258" width="22.140625" customWidth="1"/>
    <col min="259" max="259" width="25.42578125" customWidth="1"/>
    <col min="260" max="260" width="21" customWidth="1"/>
    <col min="261" max="261" width="13.28515625" customWidth="1"/>
    <col min="262" max="262" width="13.7109375" customWidth="1"/>
    <col min="263" max="263" width="12.140625" customWidth="1"/>
    <col min="264" max="264" width="15.7109375" customWidth="1"/>
    <col min="265" max="265" width="18.42578125" customWidth="1"/>
    <col min="266" max="266" width="9.28515625" bestFit="1" customWidth="1"/>
    <col min="267" max="267" width="0.140625" customWidth="1"/>
    <col min="269" max="269" width="20" customWidth="1"/>
    <col min="270" max="270" width="9.5703125" customWidth="1"/>
    <col min="271" max="271" width="0" hidden="1" customWidth="1"/>
    <col min="272" max="272" width="12.42578125" customWidth="1"/>
    <col min="273" max="273" width="15.42578125" customWidth="1"/>
    <col min="513" max="513" width="9.28515625" bestFit="1" customWidth="1"/>
    <col min="514" max="514" width="22.140625" customWidth="1"/>
    <col min="515" max="515" width="25.42578125" customWidth="1"/>
    <col min="516" max="516" width="21" customWidth="1"/>
    <col min="517" max="517" width="13.28515625" customWidth="1"/>
    <col min="518" max="518" width="13.7109375" customWidth="1"/>
    <col min="519" max="519" width="12.140625" customWidth="1"/>
    <col min="520" max="520" width="15.7109375" customWidth="1"/>
    <col min="521" max="521" width="18.42578125" customWidth="1"/>
    <col min="522" max="522" width="9.28515625" bestFit="1" customWidth="1"/>
    <col min="523" max="523" width="0.140625" customWidth="1"/>
    <col min="525" max="525" width="20" customWidth="1"/>
    <col min="526" max="526" width="9.5703125" customWidth="1"/>
    <col min="527" max="527" width="0" hidden="1" customWidth="1"/>
    <col min="528" max="528" width="12.42578125" customWidth="1"/>
    <col min="529" max="529" width="15.42578125" customWidth="1"/>
    <col min="769" max="769" width="9.28515625" bestFit="1" customWidth="1"/>
    <col min="770" max="770" width="22.140625" customWidth="1"/>
    <col min="771" max="771" width="25.42578125" customWidth="1"/>
    <col min="772" max="772" width="21" customWidth="1"/>
    <col min="773" max="773" width="13.28515625" customWidth="1"/>
    <col min="774" max="774" width="13.7109375" customWidth="1"/>
    <col min="775" max="775" width="12.140625" customWidth="1"/>
    <col min="776" max="776" width="15.7109375" customWidth="1"/>
    <col min="777" max="777" width="18.42578125" customWidth="1"/>
    <col min="778" max="778" width="9.28515625" bestFit="1" customWidth="1"/>
    <col min="779" max="779" width="0.140625" customWidth="1"/>
    <col min="781" max="781" width="20" customWidth="1"/>
    <col min="782" max="782" width="9.5703125" customWidth="1"/>
    <col min="783" max="783" width="0" hidden="1" customWidth="1"/>
    <col min="784" max="784" width="12.42578125" customWidth="1"/>
    <col min="785" max="785" width="15.42578125" customWidth="1"/>
    <col min="1025" max="1025" width="9.28515625" bestFit="1" customWidth="1"/>
    <col min="1026" max="1026" width="22.140625" customWidth="1"/>
    <col min="1027" max="1027" width="25.42578125" customWidth="1"/>
    <col min="1028" max="1028" width="21" customWidth="1"/>
    <col min="1029" max="1029" width="13.28515625" customWidth="1"/>
    <col min="1030" max="1030" width="13.7109375" customWidth="1"/>
    <col min="1031" max="1031" width="12.140625" customWidth="1"/>
    <col min="1032" max="1032" width="15.7109375" customWidth="1"/>
    <col min="1033" max="1033" width="18.42578125" customWidth="1"/>
    <col min="1034" max="1034" width="9.28515625" bestFit="1" customWidth="1"/>
    <col min="1035" max="1035" width="0.140625" customWidth="1"/>
    <col min="1037" max="1037" width="20" customWidth="1"/>
    <col min="1038" max="1038" width="9.5703125" customWidth="1"/>
    <col min="1039" max="1039" width="0" hidden="1" customWidth="1"/>
    <col min="1040" max="1040" width="12.42578125" customWidth="1"/>
    <col min="1041" max="1041" width="15.42578125" customWidth="1"/>
    <col min="1281" max="1281" width="9.28515625" bestFit="1" customWidth="1"/>
    <col min="1282" max="1282" width="22.140625" customWidth="1"/>
    <col min="1283" max="1283" width="25.42578125" customWidth="1"/>
    <col min="1284" max="1284" width="21" customWidth="1"/>
    <col min="1285" max="1285" width="13.28515625" customWidth="1"/>
    <col min="1286" max="1286" width="13.7109375" customWidth="1"/>
    <col min="1287" max="1287" width="12.140625" customWidth="1"/>
    <col min="1288" max="1288" width="15.7109375" customWidth="1"/>
    <col min="1289" max="1289" width="18.42578125" customWidth="1"/>
    <col min="1290" max="1290" width="9.28515625" bestFit="1" customWidth="1"/>
    <col min="1291" max="1291" width="0.140625" customWidth="1"/>
    <col min="1293" max="1293" width="20" customWidth="1"/>
    <col min="1294" max="1294" width="9.5703125" customWidth="1"/>
    <col min="1295" max="1295" width="0" hidden="1" customWidth="1"/>
    <col min="1296" max="1296" width="12.42578125" customWidth="1"/>
    <col min="1297" max="1297" width="15.42578125" customWidth="1"/>
    <col min="1537" max="1537" width="9.28515625" bestFit="1" customWidth="1"/>
    <col min="1538" max="1538" width="22.140625" customWidth="1"/>
    <col min="1539" max="1539" width="25.42578125" customWidth="1"/>
    <col min="1540" max="1540" width="21" customWidth="1"/>
    <col min="1541" max="1541" width="13.28515625" customWidth="1"/>
    <col min="1542" max="1542" width="13.7109375" customWidth="1"/>
    <col min="1543" max="1543" width="12.140625" customWidth="1"/>
    <col min="1544" max="1544" width="15.7109375" customWidth="1"/>
    <col min="1545" max="1545" width="18.42578125" customWidth="1"/>
    <col min="1546" max="1546" width="9.28515625" bestFit="1" customWidth="1"/>
    <col min="1547" max="1547" width="0.140625" customWidth="1"/>
    <col min="1549" max="1549" width="20" customWidth="1"/>
    <col min="1550" max="1550" width="9.5703125" customWidth="1"/>
    <col min="1551" max="1551" width="0" hidden="1" customWidth="1"/>
    <col min="1552" max="1552" width="12.42578125" customWidth="1"/>
    <col min="1553" max="1553" width="15.42578125" customWidth="1"/>
    <col min="1793" max="1793" width="9.28515625" bestFit="1" customWidth="1"/>
    <col min="1794" max="1794" width="22.140625" customWidth="1"/>
    <col min="1795" max="1795" width="25.42578125" customWidth="1"/>
    <col min="1796" max="1796" width="21" customWidth="1"/>
    <col min="1797" max="1797" width="13.28515625" customWidth="1"/>
    <col min="1798" max="1798" width="13.7109375" customWidth="1"/>
    <col min="1799" max="1799" width="12.140625" customWidth="1"/>
    <col min="1800" max="1800" width="15.7109375" customWidth="1"/>
    <col min="1801" max="1801" width="18.42578125" customWidth="1"/>
    <col min="1802" max="1802" width="9.28515625" bestFit="1" customWidth="1"/>
    <col min="1803" max="1803" width="0.140625" customWidth="1"/>
    <col min="1805" max="1805" width="20" customWidth="1"/>
    <col min="1806" max="1806" width="9.5703125" customWidth="1"/>
    <col min="1807" max="1807" width="0" hidden="1" customWidth="1"/>
    <col min="1808" max="1808" width="12.42578125" customWidth="1"/>
    <col min="1809" max="1809" width="15.42578125" customWidth="1"/>
    <col min="2049" max="2049" width="9.28515625" bestFit="1" customWidth="1"/>
    <col min="2050" max="2050" width="22.140625" customWidth="1"/>
    <col min="2051" max="2051" width="25.42578125" customWidth="1"/>
    <col min="2052" max="2052" width="21" customWidth="1"/>
    <col min="2053" max="2053" width="13.28515625" customWidth="1"/>
    <col min="2054" max="2054" width="13.7109375" customWidth="1"/>
    <col min="2055" max="2055" width="12.140625" customWidth="1"/>
    <col min="2056" max="2056" width="15.7109375" customWidth="1"/>
    <col min="2057" max="2057" width="18.42578125" customWidth="1"/>
    <col min="2058" max="2058" width="9.28515625" bestFit="1" customWidth="1"/>
    <col min="2059" max="2059" width="0.140625" customWidth="1"/>
    <col min="2061" max="2061" width="20" customWidth="1"/>
    <col min="2062" max="2062" width="9.5703125" customWidth="1"/>
    <col min="2063" max="2063" width="0" hidden="1" customWidth="1"/>
    <col min="2064" max="2064" width="12.42578125" customWidth="1"/>
    <col min="2065" max="2065" width="15.42578125" customWidth="1"/>
    <col min="2305" max="2305" width="9.28515625" bestFit="1" customWidth="1"/>
    <col min="2306" max="2306" width="22.140625" customWidth="1"/>
    <col min="2307" max="2307" width="25.42578125" customWidth="1"/>
    <col min="2308" max="2308" width="21" customWidth="1"/>
    <col min="2309" max="2309" width="13.28515625" customWidth="1"/>
    <col min="2310" max="2310" width="13.7109375" customWidth="1"/>
    <col min="2311" max="2311" width="12.140625" customWidth="1"/>
    <col min="2312" max="2312" width="15.7109375" customWidth="1"/>
    <col min="2313" max="2313" width="18.42578125" customWidth="1"/>
    <col min="2314" max="2314" width="9.28515625" bestFit="1" customWidth="1"/>
    <col min="2315" max="2315" width="0.140625" customWidth="1"/>
    <col min="2317" max="2317" width="20" customWidth="1"/>
    <col min="2318" max="2318" width="9.5703125" customWidth="1"/>
    <col min="2319" max="2319" width="0" hidden="1" customWidth="1"/>
    <col min="2320" max="2320" width="12.42578125" customWidth="1"/>
    <col min="2321" max="2321" width="15.42578125" customWidth="1"/>
    <col min="2561" max="2561" width="9.28515625" bestFit="1" customWidth="1"/>
    <col min="2562" max="2562" width="22.140625" customWidth="1"/>
    <col min="2563" max="2563" width="25.42578125" customWidth="1"/>
    <col min="2564" max="2564" width="21" customWidth="1"/>
    <col min="2565" max="2565" width="13.28515625" customWidth="1"/>
    <col min="2566" max="2566" width="13.7109375" customWidth="1"/>
    <col min="2567" max="2567" width="12.140625" customWidth="1"/>
    <col min="2568" max="2568" width="15.7109375" customWidth="1"/>
    <col min="2569" max="2569" width="18.42578125" customWidth="1"/>
    <col min="2570" max="2570" width="9.28515625" bestFit="1" customWidth="1"/>
    <col min="2571" max="2571" width="0.140625" customWidth="1"/>
    <col min="2573" max="2573" width="20" customWidth="1"/>
    <col min="2574" max="2574" width="9.5703125" customWidth="1"/>
    <col min="2575" max="2575" width="0" hidden="1" customWidth="1"/>
    <col min="2576" max="2576" width="12.42578125" customWidth="1"/>
    <col min="2577" max="2577" width="15.42578125" customWidth="1"/>
    <col min="2817" max="2817" width="9.28515625" bestFit="1" customWidth="1"/>
    <col min="2818" max="2818" width="22.140625" customWidth="1"/>
    <col min="2819" max="2819" width="25.42578125" customWidth="1"/>
    <col min="2820" max="2820" width="21" customWidth="1"/>
    <col min="2821" max="2821" width="13.28515625" customWidth="1"/>
    <col min="2822" max="2822" width="13.7109375" customWidth="1"/>
    <col min="2823" max="2823" width="12.140625" customWidth="1"/>
    <col min="2824" max="2824" width="15.7109375" customWidth="1"/>
    <col min="2825" max="2825" width="18.42578125" customWidth="1"/>
    <col min="2826" max="2826" width="9.28515625" bestFit="1" customWidth="1"/>
    <col min="2827" max="2827" width="0.140625" customWidth="1"/>
    <col min="2829" max="2829" width="20" customWidth="1"/>
    <col min="2830" max="2830" width="9.5703125" customWidth="1"/>
    <col min="2831" max="2831" width="0" hidden="1" customWidth="1"/>
    <col min="2832" max="2832" width="12.42578125" customWidth="1"/>
    <col min="2833" max="2833" width="15.42578125" customWidth="1"/>
    <col min="3073" max="3073" width="9.28515625" bestFit="1" customWidth="1"/>
    <col min="3074" max="3074" width="22.140625" customWidth="1"/>
    <col min="3075" max="3075" width="25.42578125" customWidth="1"/>
    <col min="3076" max="3076" width="21" customWidth="1"/>
    <col min="3077" max="3077" width="13.28515625" customWidth="1"/>
    <col min="3078" max="3078" width="13.7109375" customWidth="1"/>
    <col min="3079" max="3079" width="12.140625" customWidth="1"/>
    <col min="3080" max="3080" width="15.7109375" customWidth="1"/>
    <col min="3081" max="3081" width="18.42578125" customWidth="1"/>
    <col min="3082" max="3082" width="9.28515625" bestFit="1" customWidth="1"/>
    <col min="3083" max="3083" width="0.140625" customWidth="1"/>
    <col min="3085" max="3085" width="20" customWidth="1"/>
    <col min="3086" max="3086" width="9.5703125" customWidth="1"/>
    <col min="3087" max="3087" width="0" hidden="1" customWidth="1"/>
    <col min="3088" max="3088" width="12.42578125" customWidth="1"/>
    <col min="3089" max="3089" width="15.42578125" customWidth="1"/>
    <col min="3329" max="3329" width="9.28515625" bestFit="1" customWidth="1"/>
    <col min="3330" max="3330" width="22.140625" customWidth="1"/>
    <col min="3331" max="3331" width="25.42578125" customWidth="1"/>
    <col min="3332" max="3332" width="21" customWidth="1"/>
    <col min="3333" max="3333" width="13.28515625" customWidth="1"/>
    <col min="3334" max="3334" width="13.7109375" customWidth="1"/>
    <col min="3335" max="3335" width="12.140625" customWidth="1"/>
    <col min="3336" max="3336" width="15.7109375" customWidth="1"/>
    <col min="3337" max="3337" width="18.42578125" customWidth="1"/>
    <col min="3338" max="3338" width="9.28515625" bestFit="1" customWidth="1"/>
    <col min="3339" max="3339" width="0.140625" customWidth="1"/>
    <col min="3341" max="3341" width="20" customWidth="1"/>
    <col min="3342" max="3342" width="9.5703125" customWidth="1"/>
    <col min="3343" max="3343" width="0" hidden="1" customWidth="1"/>
    <col min="3344" max="3344" width="12.42578125" customWidth="1"/>
    <col min="3345" max="3345" width="15.42578125" customWidth="1"/>
    <col min="3585" max="3585" width="9.28515625" bestFit="1" customWidth="1"/>
    <col min="3586" max="3586" width="22.140625" customWidth="1"/>
    <col min="3587" max="3587" width="25.42578125" customWidth="1"/>
    <col min="3588" max="3588" width="21" customWidth="1"/>
    <col min="3589" max="3589" width="13.28515625" customWidth="1"/>
    <col min="3590" max="3590" width="13.7109375" customWidth="1"/>
    <col min="3591" max="3591" width="12.140625" customWidth="1"/>
    <col min="3592" max="3592" width="15.7109375" customWidth="1"/>
    <col min="3593" max="3593" width="18.42578125" customWidth="1"/>
    <col min="3594" max="3594" width="9.28515625" bestFit="1" customWidth="1"/>
    <col min="3595" max="3595" width="0.140625" customWidth="1"/>
    <col min="3597" max="3597" width="20" customWidth="1"/>
    <col min="3598" max="3598" width="9.5703125" customWidth="1"/>
    <col min="3599" max="3599" width="0" hidden="1" customWidth="1"/>
    <col min="3600" max="3600" width="12.42578125" customWidth="1"/>
    <col min="3601" max="3601" width="15.42578125" customWidth="1"/>
    <col min="3841" max="3841" width="9.28515625" bestFit="1" customWidth="1"/>
    <col min="3842" max="3842" width="22.140625" customWidth="1"/>
    <col min="3843" max="3843" width="25.42578125" customWidth="1"/>
    <col min="3844" max="3844" width="21" customWidth="1"/>
    <col min="3845" max="3845" width="13.28515625" customWidth="1"/>
    <col min="3846" max="3846" width="13.7109375" customWidth="1"/>
    <col min="3847" max="3847" width="12.140625" customWidth="1"/>
    <col min="3848" max="3848" width="15.7109375" customWidth="1"/>
    <col min="3849" max="3849" width="18.42578125" customWidth="1"/>
    <col min="3850" max="3850" width="9.28515625" bestFit="1" customWidth="1"/>
    <col min="3851" max="3851" width="0.140625" customWidth="1"/>
    <col min="3853" max="3853" width="20" customWidth="1"/>
    <col min="3854" max="3854" width="9.5703125" customWidth="1"/>
    <col min="3855" max="3855" width="0" hidden="1" customWidth="1"/>
    <col min="3856" max="3856" width="12.42578125" customWidth="1"/>
    <col min="3857" max="3857" width="15.42578125" customWidth="1"/>
    <col min="4097" max="4097" width="9.28515625" bestFit="1" customWidth="1"/>
    <col min="4098" max="4098" width="22.140625" customWidth="1"/>
    <col min="4099" max="4099" width="25.42578125" customWidth="1"/>
    <col min="4100" max="4100" width="21" customWidth="1"/>
    <col min="4101" max="4101" width="13.28515625" customWidth="1"/>
    <col min="4102" max="4102" width="13.7109375" customWidth="1"/>
    <col min="4103" max="4103" width="12.140625" customWidth="1"/>
    <col min="4104" max="4104" width="15.7109375" customWidth="1"/>
    <col min="4105" max="4105" width="18.42578125" customWidth="1"/>
    <col min="4106" max="4106" width="9.28515625" bestFit="1" customWidth="1"/>
    <col min="4107" max="4107" width="0.140625" customWidth="1"/>
    <col min="4109" max="4109" width="20" customWidth="1"/>
    <col min="4110" max="4110" width="9.5703125" customWidth="1"/>
    <col min="4111" max="4111" width="0" hidden="1" customWidth="1"/>
    <col min="4112" max="4112" width="12.42578125" customWidth="1"/>
    <col min="4113" max="4113" width="15.42578125" customWidth="1"/>
    <col min="4353" max="4353" width="9.28515625" bestFit="1" customWidth="1"/>
    <col min="4354" max="4354" width="22.140625" customWidth="1"/>
    <col min="4355" max="4355" width="25.42578125" customWidth="1"/>
    <col min="4356" max="4356" width="21" customWidth="1"/>
    <col min="4357" max="4357" width="13.28515625" customWidth="1"/>
    <col min="4358" max="4358" width="13.7109375" customWidth="1"/>
    <col min="4359" max="4359" width="12.140625" customWidth="1"/>
    <col min="4360" max="4360" width="15.7109375" customWidth="1"/>
    <col min="4361" max="4361" width="18.42578125" customWidth="1"/>
    <col min="4362" max="4362" width="9.28515625" bestFit="1" customWidth="1"/>
    <col min="4363" max="4363" width="0.140625" customWidth="1"/>
    <col min="4365" max="4365" width="20" customWidth="1"/>
    <col min="4366" max="4366" width="9.5703125" customWidth="1"/>
    <col min="4367" max="4367" width="0" hidden="1" customWidth="1"/>
    <col min="4368" max="4368" width="12.42578125" customWidth="1"/>
    <col min="4369" max="4369" width="15.42578125" customWidth="1"/>
    <col min="4609" max="4609" width="9.28515625" bestFit="1" customWidth="1"/>
    <col min="4610" max="4610" width="22.140625" customWidth="1"/>
    <col min="4611" max="4611" width="25.42578125" customWidth="1"/>
    <col min="4612" max="4612" width="21" customWidth="1"/>
    <col min="4613" max="4613" width="13.28515625" customWidth="1"/>
    <col min="4614" max="4614" width="13.7109375" customWidth="1"/>
    <col min="4615" max="4615" width="12.140625" customWidth="1"/>
    <col min="4616" max="4616" width="15.7109375" customWidth="1"/>
    <col min="4617" max="4617" width="18.42578125" customWidth="1"/>
    <col min="4618" max="4618" width="9.28515625" bestFit="1" customWidth="1"/>
    <col min="4619" max="4619" width="0.140625" customWidth="1"/>
    <col min="4621" max="4621" width="20" customWidth="1"/>
    <col min="4622" max="4622" width="9.5703125" customWidth="1"/>
    <col min="4623" max="4623" width="0" hidden="1" customWidth="1"/>
    <col min="4624" max="4624" width="12.42578125" customWidth="1"/>
    <col min="4625" max="4625" width="15.42578125" customWidth="1"/>
    <col min="4865" max="4865" width="9.28515625" bestFit="1" customWidth="1"/>
    <col min="4866" max="4866" width="22.140625" customWidth="1"/>
    <col min="4867" max="4867" width="25.42578125" customWidth="1"/>
    <col min="4868" max="4868" width="21" customWidth="1"/>
    <col min="4869" max="4869" width="13.28515625" customWidth="1"/>
    <col min="4870" max="4870" width="13.7109375" customWidth="1"/>
    <col min="4871" max="4871" width="12.140625" customWidth="1"/>
    <col min="4872" max="4872" width="15.7109375" customWidth="1"/>
    <col min="4873" max="4873" width="18.42578125" customWidth="1"/>
    <col min="4874" max="4874" width="9.28515625" bestFit="1" customWidth="1"/>
    <col min="4875" max="4875" width="0.140625" customWidth="1"/>
    <col min="4877" max="4877" width="20" customWidth="1"/>
    <col min="4878" max="4878" width="9.5703125" customWidth="1"/>
    <col min="4879" max="4879" width="0" hidden="1" customWidth="1"/>
    <col min="4880" max="4880" width="12.42578125" customWidth="1"/>
    <col min="4881" max="4881" width="15.42578125" customWidth="1"/>
    <col min="5121" max="5121" width="9.28515625" bestFit="1" customWidth="1"/>
    <col min="5122" max="5122" width="22.140625" customWidth="1"/>
    <col min="5123" max="5123" width="25.42578125" customWidth="1"/>
    <col min="5124" max="5124" width="21" customWidth="1"/>
    <col min="5125" max="5125" width="13.28515625" customWidth="1"/>
    <col min="5126" max="5126" width="13.7109375" customWidth="1"/>
    <col min="5127" max="5127" width="12.140625" customWidth="1"/>
    <col min="5128" max="5128" width="15.7109375" customWidth="1"/>
    <col min="5129" max="5129" width="18.42578125" customWidth="1"/>
    <col min="5130" max="5130" width="9.28515625" bestFit="1" customWidth="1"/>
    <col min="5131" max="5131" width="0.140625" customWidth="1"/>
    <col min="5133" max="5133" width="20" customWidth="1"/>
    <col min="5134" max="5134" width="9.5703125" customWidth="1"/>
    <col min="5135" max="5135" width="0" hidden="1" customWidth="1"/>
    <col min="5136" max="5136" width="12.42578125" customWidth="1"/>
    <col min="5137" max="5137" width="15.42578125" customWidth="1"/>
    <col min="5377" max="5377" width="9.28515625" bestFit="1" customWidth="1"/>
    <col min="5378" max="5378" width="22.140625" customWidth="1"/>
    <col min="5379" max="5379" width="25.42578125" customWidth="1"/>
    <col min="5380" max="5380" width="21" customWidth="1"/>
    <col min="5381" max="5381" width="13.28515625" customWidth="1"/>
    <col min="5382" max="5382" width="13.7109375" customWidth="1"/>
    <col min="5383" max="5383" width="12.140625" customWidth="1"/>
    <col min="5384" max="5384" width="15.7109375" customWidth="1"/>
    <col min="5385" max="5385" width="18.42578125" customWidth="1"/>
    <col min="5386" max="5386" width="9.28515625" bestFit="1" customWidth="1"/>
    <col min="5387" max="5387" width="0.140625" customWidth="1"/>
    <col min="5389" max="5389" width="20" customWidth="1"/>
    <col min="5390" max="5390" width="9.5703125" customWidth="1"/>
    <col min="5391" max="5391" width="0" hidden="1" customWidth="1"/>
    <col min="5392" max="5392" width="12.42578125" customWidth="1"/>
    <col min="5393" max="5393" width="15.42578125" customWidth="1"/>
    <col min="5633" max="5633" width="9.28515625" bestFit="1" customWidth="1"/>
    <col min="5634" max="5634" width="22.140625" customWidth="1"/>
    <col min="5635" max="5635" width="25.42578125" customWidth="1"/>
    <col min="5636" max="5636" width="21" customWidth="1"/>
    <col min="5637" max="5637" width="13.28515625" customWidth="1"/>
    <col min="5638" max="5638" width="13.7109375" customWidth="1"/>
    <col min="5639" max="5639" width="12.140625" customWidth="1"/>
    <col min="5640" max="5640" width="15.7109375" customWidth="1"/>
    <col min="5641" max="5641" width="18.42578125" customWidth="1"/>
    <col min="5642" max="5642" width="9.28515625" bestFit="1" customWidth="1"/>
    <col min="5643" max="5643" width="0.140625" customWidth="1"/>
    <col min="5645" max="5645" width="20" customWidth="1"/>
    <col min="5646" max="5646" width="9.5703125" customWidth="1"/>
    <col min="5647" max="5647" width="0" hidden="1" customWidth="1"/>
    <col min="5648" max="5648" width="12.42578125" customWidth="1"/>
    <col min="5649" max="5649" width="15.42578125" customWidth="1"/>
    <col min="5889" max="5889" width="9.28515625" bestFit="1" customWidth="1"/>
    <col min="5890" max="5890" width="22.140625" customWidth="1"/>
    <col min="5891" max="5891" width="25.42578125" customWidth="1"/>
    <col min="5892" max="5892" width="21" customWidth="1"/>
    <col min="5893" max="5893" width="13.28515625" customWidth="1"/>
    <col min="5894" max="5894" width="13.7109375" customWidth="1"/>
    <col min="5895" max="5895" width="12.140625" customWidth="1"/>
    <col min="5896" max="5896" width="15.7109375" customWidth="1"/>
    <col min="5897" max="5897" width="18.42578125" customWidth="1"/>
    <col min="5898" max="5898" width="9.28515625" bestFit="1" customWidth="1"/>
    <col min="5899" max="5899" width="0.140625" customWidth="1"/>
    <col min="5901" max="5901" width="20" customWidth="1"/>
    <col min="5902" max="5902" width="9.5703125" customWidth="1"/>
    <col min="5903" max="5903" width="0" hidden="1" customWidth="1"/>
    <col min="5904" max="5904" width="12.42578125" customWidth="1"/>
    <col min="5905" max="5905" width="15.42578125" customWidth="1"/>
    <col min="6145" max="6145" width="9.28515625" bestFit="1" customWidth="1"/>
    <col min="6146" max="6146" width="22.140625" customWidth="1"/>
    <col min="6147" max="6147" width="25.42578125" customWidth="1"/>
    <col min="6148" max="6148" width="21" customWidth="1"/>
    <col min="6149" max="6149" width="13.28515625" customWidth="1"/>
    <col min="6150" max="6150" width="13.7109375" customWidth="1"/>
    <col min="6151" max="6151" width="12.140625" customWidth="1"/>
    <col min="6152" max="6152" width="15.7109375" customWidth="1"/>
    <col min="6153" max="6153" width="18.42578125" customWidth="1"/>
    <col min="6154" max="6154" width="9.28515625" bestFit="1" customWidth="1"/>
    <col min="6155" max="6155" width="0.140625" customWidth="1"/>
    <col min="6157" max="6157" width="20" customWidth="1"/>
    <col min="6158" max="6158" width="9.5703125" customWidth="1"/>
    <col min="6159" max="6159" width="0" hidden="1" customWidth="1"/>
    <col min="6160" max="6160" width="12.42578125" customWidth="1"/>
    <col min="6161" max="6161" width="15.42578125" customWidth="1"/>
    <col min="6401" max="6401" width="9.28515625" bestFit="1" customWidth="1"/>
    <col min="6402" max="6402" width="22.140625" customWidth="1"/>
    <col min="6403" max="6403" width="25.42578125" customWidth="1"/>
    <col min="6404" max="6404" width="21" customWidth="1"/>
    <col min="6405" max="6405" width="13.28515625" customWidth="1"/>
    <col min="6406" max="6406" width="13.7109375" customWidth="1"/>
    <col min="6407" max="6407" width="12.140625" customWidth="1"/>
    <col min="6408" max="6408" width="15.7109375" customWidth="1"/>
    <col min="6409" max="6409" width="18.42578125" customWidth="1"/>
    <col min="6410" max="6410" width="9.28515625" bestFit="1" customWidth="1"/>
    <col min="6411" max="6411" width="0.140625" customWidth="1"/>
    <col min="6413" max="6413" width="20" customWidth="1"/>
    <col min="6414" max="6414" width="9.5703125" customWidth="1"/>
    <col min="6415" max="6415" width="0" hidden="1" customWidth="1"/>
    <col min="6416" max="6416" width="12.42578125" customWidth="1"/>
    <col min="6417" max="6417" width="15.42578125" customWidth="1"/>
    <col min="6657" max="6657" width="9.28515625" bestFit="1" customWidth="1"/>
    <col min="6658" max="6658" width="22.140625" customWidth="1"/>
    <col min="6659" max="6659" width="25.42578125" customWidth="1"/>
    <col min="6660" max="6660" width="21" customWidth="1"/>
    <col min="6661" max="6661" width="13.28515625" customWidth="1"/>
    <col min="6662" max="6662" width="13.7109375" customWidth="1"/>
    <col min="6663" max="6663" width="12.140625" customWidth="1"/>
    <col min="6664" max="6664" width="15.7109375" customWidth="1"/>
    <col min="6665" max="6665" width="18.42578125" customWidth="1"/>
    <col min="6666" max="6666" width="9.28515625" bestFit="1" customWidth="1"/>
    <col min="6667" max="6667" width="0.140625" customWidth="1"/>
    <col min="6669" max="6669" width="20" customWidth="1"/>
    <col min="6670" max="6670" width="9.5703125" customWidth="1"/>
    <col min="6671" max="6671" width="0" hidden="1" customWidth="1"/>
    <col min="6672" max="6672" width="12.42578125" customWidth="1"/>
    <col min="6673" max="6673" width="15.42578125" customWidth="1"/>
    <col min="6913" max="6913" width="9.28515625" bestFit="1" customWidth="1"/>
    <col min="6914" max="6914" width="22.140625" customWidth="1"/>
    <col min="6915" max="6915" width="25.42578125" customWidth="1"/>
    <col min="6916" max="6916" width="21" customWidth="1"/>
    <col min="6917" max="6917" width="13.28515625" customWidth="1"/>
    <col min="6918" max="6918" width="13.7109375" customWidth="1"/>
    <col min="6919" max="6919" width="12.140625" customWidth="1"/>
    <col min="6920" max="6920" width="15.7109375" customWidth="1"/>
    <col min="6921" max="6921" width="18.42578125" customWidth="1"/>
    <col min="6922" max="6922" width="9.28515625" bestFit="1" customWidth="1"/>
    <col min="6923" max="6923" width="0.140625" customWidth="1"/>
    <col min="6925" max="6925" width="20" customWidth="1"/>
    <col min="6926" max="6926" width="9.5703125" customWidth="1"/>
    <col min="6927" max="6927" width="0" hidden="1" customWidth="1"/>
    <col min="6928" max="6928" width="12.42578125" customWidth="1"/>
    <col min="6929" max="6929" width="15.42578125" customWidth="1"/>
    <col min="7169" max="7169" width="9.28515625" bestFit="1" customWidth="1"/>
    <col min="7170" max="7170" width="22.140625" customWidth="1"/>
    <col min="7171" max="7171" width="25.42578125" customWidth="1"/>
    <col min="7172" max="7172" width="21" customWidth="1"/>
    <col min="7173" max="7173" width="13.28515625" customWidth="1"/>
    <col min="7174" max="7174" width="13.7109375" customWidth="1"/>
    <col min="7175" max="7175" width="12.140625" customWidth="1"/>
    <col min="7176" max="7176" width="15.7109375" customWidth="1"/>
    <col min="7177" max="7177" width="18.42578125" customWidth="1"/>
    <col min="7178" max="7178" width="9.28515625" bestFit="1" customWidth="1"/>
    <col min="7179" max="7179" width="0.140625" customWidth="1"/>
    <col min="7181" max="7181" width="20" customWidth="1"/>
    <col min="7182" max="7182" width="9.5703125" customWidth="1"/>
    <col min="7183" max="7183" width="0" hidden="1" customWidth="1"/>
    <col min="7184" max="7184" width="12.42578125" customWidth="1"/>
    <col min="7185" max="7185" width="15.42578125" customWidth="1"/>
    <col min="7425" max="7425" width="9.28515625" bestFit="1" customWidth="1"/>
    <col min="7426" max="7426" width="22.140625" customWidth="1"/>
    <col min="7427" max="7427" width="25.42578125" customWidth="1"/>
    <col min="7428" max="7428" width="21" customWidth="1"/>
    <col min="7429" max="7429" width="13.28515625" customWidth="1"/>
    <col min="7430" max="7430" width="13.7109375" customWidth="1"/>
    <col min="7431" max="7431" width="12.140625" customWidth="1"/>
    <col min="7432" max="7432" width="15.7109375" customWidth="1"/>
    <col min="7433" max="7433" width="18.42578125" customWidth="1"/>
    <col min="7434" max="7434" width="9.28515625" bestFit="1" customWidth="1"/>
    <col min="7435" max="7435" width="0.140625" customWidth="1"/>
    <col min="7437" max="7437" width="20" customWidth="1"/>
    <col min="7438" max="7438" width="9.5703125" customWidth="1"/>
    <col min="7439" max="7439" width="0" hidden="1" customWidth="1"/>
    <col min="7440" max="7440" width="12.42578125" customWidth="1"/>
    <col min="7441" max="7441" width="15.42578125" customWidth="1"/>
    <col min="7681" max="7681" width="9.28515625" bestFit="1" customWidth="1"/>
    <col min="7682" max="7682" width="22.140625" customWidth="1"/>
    <col min="7683" max="7683" width="25.42578125" customWidth="1"/>
    <col min="7684" max="7684" width="21" customWidth="1"/>
    <col min="7685" max="7685" width="13.28515625" customWidth="1"/>
    <col min="7686" max="7686" width="13.7109375" customWidth="1"/>
    <col min="7687" max="7687" width="12.140625" customWidth="1"/>
    <col min="7688" max="7688" width="15.7109375" customWidth="1"/>
    <col min="7689" max="7689" width="18.42578125" customWidth="1"/>
    <col min="7690" max="7690" width="9.28515625" bestFit="1" customWidth="1"/>
    <col min="7691" max="7691" width="0.140625" customWidth="1"/>
    <col min="7693" max="7693" width="20" customWidth="1"/>
    <col min="7694" max="7694" width="9.5703125" customWidth="1"/>
    <col min="7695" max="7695" width="0" hidden="1" customWidth="1"/>
    <col min="7696" max="7696" width="12.42578125" customWidth="1"/>
    <col min="7697" max="7697" width="15.42578125" customWidth="1"/>
    <col min="7937" max="7937" width="9.28515625" bestFit="1" customWidth="1"/>
    <col min="7938" max="7938" width="22.140625" customWidth="1"/>
    <col min="7939" max="7939" width="25.42578125" customWidth="1"/>
    <col min="7940" max="7940" width="21" customWidth="1"/>
    <col min="7941" max="7941" width="13.28515625" customWidth="1"/>
    <col min="7942" max="7942" width="13.7109375" customWidth="1"/>
    <col min="7943" max="7943" width="12.140625" customWidth="1"/>
    <col min="7944" max="7944" width="15.7109375" customWidth="1"/>
    <col min="7945" max="7945" width="18.42578125" customWidth="1"/>
    <col min="7946" max="7946" width="9.28515625" bestFit="1" customWidth="1"/>
    <col min="7947" max="7947" width="0.140625" customWidth="1"/>
    <col min="7949" max="7949" width="20" customWidth="1"/>
    <col min="7950" max="7950" width="9.5703125" customWidth="1"/>
    <col min="7951" max="7951" width="0" hidden="1" customWidth="1"/>
    <col min="7952" max="7952" width="12.42578125" customWidth="1"/>
    <col min="7953" max="7953" width="15.42578125" customWidth="1"/>
    <col min="8193" max="8193" width="9.28515625" bestFit="1" customWidth="1"/>
    <col min="8194" max="8194" width="22.140625" customWidth="1"/>
    <col min="8195" max="8195" width="25.42578125" customWidth="1"/>
    <col min="8196" max="8196" width="21" customWidth="1"/>
    <col min="8197" max="8197" width="13.28515625" customWidth="1"/>
    <col min="8198" max="8198" width="13.7109375" customWidth="1"/>
    <col min="8199" max="8199" width="12.140625" customWidth="1"/>
    <col min="8200" max="8200" width="15.7109375" customWidth="1"/>
    <col min="8201" max="8201" width="18.42578125" customWidth="1"/>
    <col min="8202" max="8202" width="9.28515625" bestFit="1" customWidth="1"/>
    <col min="8203" max="8203" width="0.140625" customWidth="1"/>
    <col min="8205" max="8205" width="20" customWidth="1"/>
    <col min="8206" max="8206" width="9.5703125" customWidth="1"/>
    <col min="8207" max="8207" width="0" hidden="1" customWidth="1"/>
    <col min="8208" max="8208" width="12.42578125" customWidth="1"/>
    <col min="8209" max="8209" width="15.42578125" customWidth="1"/>
    <col min="8449" max="8449" width="9.28515625" bestFit="1" customWidth="1"/>
    <col min="8450" max="8450" width="22.140625" customWidth="1"/>
    <col min="8451" max="8451" width="25.42578125" customWidth="1"/>
    <col min="8452" max="8452" width="21" customWidth="1"/>
    <col min="8453" max="8453" width="13.28515625" customWidth="1"/>
    <col min="8454" max="8454" width="13.7109375" customWidth="1"/>
    <col min="8455" max="8455" width="12.140625" customWidth="1"/>
    <col min="8456" max="8456" width="15.7109375" customWidth="1"/>
    <col min="8457" max="8457" width="18.42578125" customWidth="1"/>
    <col min="8458" max="8458" width="9.28515625" bestFit="1" customWidth="1"/>
    <col min="8459" max="8459" width="0.140625" customWidth="1"/>
    <col min="8461" max="8461" width="20" customWidth="1"/>
    <col min="8462" max="8462" width="9.5703125" customWidth="1"/>
    <col min="8463" max="8463" width="0" hidden="1" customWidth="1"/>
    <col min="8464" max="8464" width="12.42578125" customWidth="1"/>
    <col min="8465" max="8465" width="15.42578125" customWidth="1"/>
    <col min="8705" max="8705" width="9.28515625" bestFit="1" customWidth="1"/>
    <col min="8706" max="8706" width="22.140625" customWidth="1"/>
    <col min="8707" max="8707" width="25.42578125" customWidth="1"/>
    <col min="8708" max="8708" width="21" customWidth="1"/>
    <col min="8709" max="8709" width="13.28515625" customWidth="1"/>
    <col min="8710" max="8710" width="13.7109375" customWidth="1"/>
    <col min="8711" max="8711" width="12.140625" customWidth="1"/>
    <col min="8712" max="8712" width="15.7109375" customWidth="1"/>
    <col min="8713" max="8713" width="18.42578125" customWidth="1"/>
    <col min="8714" max="8714" width="9.28515625" bestFit="1" customWidth="1"/>
    <col min="8715" max="8715" width="0.140625" customWidth="1"/>
    <col min="8717" max="8717" width="20" customWidth="1"/>
    <col min="8718" max="8718" width="9.5703125" customWidth="1"/>
    <col min="8719" max="8719" width="0" hidden="1" customWidth="1"/>
    <col min="8720" max="8720" width="12.42578125" customWidth="1"/>
    <col min="8721" max="8721" width="15.42578125" customWidth="1"/>
    <col min="8961" max="8961" width="9.28515625" bestFit="1" customWidth="1"/>
    <col min="8962" max="8962" width="22.140625" customWidth="1"/>
    <col min="8963" max="8963" width="25.42578125" customWidth="1"/>
    <col min="8964" max="8964" width="21" customWidth="1"/>
    <col min="8965" max="8965" width="13.28515625" customWidth="1"/>
    <col min="8966" max="8966" width="13.7109375" customWidth="1"/>
    <col min="8967" max="8967" width="12.140625" customWidth="1"/>
    <col min="8968" max="8968" width="15.7109375" customWidth="1"/>
    <col min="8969" max="8969" width="18.42578125" customWidth="1"/>
    <col min="8970" max="8970" width="9.28515625" bestFit="1" customWidth="1"/>
    <col min="8971" max="8971" width="0.140625" customWidth="1"/>
    <col min="8973" max="8973" width="20" customWidth="1"/>
    <col min="8974" max="8974" width="9.5703125" customWidth="1"/>
    <col min="8975" max="8975" width="0" hidden="1" customWidth="1"/>
    <col min="8976" max="8976" width="12.42578125" customWidth="1"/>
    <col min="8977" max="8977" width="15.42578125" customWidth="1"/>
    <col min="9217" max="9217" width="9.28515625" bestFit="1" customWidth="1"/>
    <col min="9218" max="9218" width="22.140625" customWidth="1"/>
    <col min="9219" max="9219" width="25.42578125" customWidth="1"/>
    <col min="9220" max="9220" width="21" customWidth="1"/>
    <col min="9221" max="9221" width="13.28515625" customWidth="1"/>
    <col min="9222" max="9222" width="13.7109375" customWidth="1"/>
    <col min="9223" max="9223" width="12.140625" customWidth="1"/>
    <col min="9224" max="9224" width="15.7109375" customWidth="1"/>
    <col min="9225" max="9225" width="18.42578125" customWidth="1"/>
    <col min="9226" max="9226" width="9.28515625" bestFit="1" customWidth="1"/>
    <col min="9227" max="9227" width="0.140625" customWidth="1"/>
    <col min="9229" max="9229" width="20" customWidth="1"/>
    <col min="9230" max="9230" width="9.5703125" customWidth="1"/>
    <col min="9231" max="9231" width="0" hidden="1" customWidth="1"/>
    <col min="9232" max="9232" width="12.42578125" customWidth="1"/>
    <col min="9233" max="9233" width="15.42578125" customWidth="1"/>
    <col min="9473" max="9473" width="9.28515625" bestFit="1" customWidth="1"/>
    <col min="9474" max="9474" width="22.140625" customWidth="1"/>
    <col min="9475" max="9475" width="25.42578125" customWidth="1"/>
    <col min="9476" max="9476" width="21" customWidth="1"/>
    <col min="9477" max="9477" width="13.28515625" customWidth="1"/>
    <col min="9478" max="9478" width="13.7109375" customWidth="1"/>
    <col min="9479" max="9479" width="12.140625" customWidth="1"/>
    <col min="9480" max="9480" width="15.7109375" customWidth="1"/>
    <col min="9481" max="9481" width="18.42578125" customWidth="1"/>
    <col min="9482" max="9482" width="9.28515625" bestFit="1" customWidth="1"/>
    <col min="9483" max="9483" width="0.140625" customWidth="1"/>
    <col min="9485" max="9485" width="20" customWidth="1"/>
    <col min="9486" max="9486" width="9.5703125" customWidth="1"/>
    <col min="9487" max="9487" width="0" hidden="1" customWidth="1"/>
    <col min="9488" max="9488" width="12.42578125" customWidth="1"/>
    <col min="9489" max="9489" width="15.42578125" customWidth="1"/>
    <col min="9729" max="9729" width="9.28515625" bestFit="1" customWidth="1"/>
    <col min="9730" max="9730" width="22.140625" customWidth="1"/>
    <col min="9731" max="9731" width="25.42578125" customWidth="1"/>
    <col min="9732" max="9732" width="21" customWidth="1"/>
    <col min="9733" max="9733" width="13.28515625" customWidth="1"/>
    <col min="9734" max="9734" width="13.7109375" customWidth="1"/>
    <col min="9735" max="9735" width="12.140625" customWidth="1"/>
    <col min="9736" max="9736" width="15.7109375" customWidth="1"/>
    <col min="9737" max="9737" width="18.42578125" customWidth="1"/>
    <col min="9738" max="9738" width="9.28515625" bestFit="1" customWidth="1"/>
    <col min="9739" max="9739" width="0.140625" customWidth="1"/>
    <col min="9741" max="9741" width="20" customWidth="1"/>
    <col min="9742" max="9742" width="9.5703125" customWidth="1"/>
    <col min="9743" max="9743" width="0" hidden="1" customWidth="1"/>
    <col min="9744" max="9744" width="12.42578125" customWidth="1"/>
    <col min="9745" max="9745" width="15.42578125" customWidth="1"/>
    <col min="9985" max="9985" width="9.28515625" bestFit="1" customWidth="1"/>
    <col min="9986" max="9986" width="22.140625" customWidth="1"/>
    <col min="9987" max="9987" width="25.42578125" customWidth="1"/>
    <col min="9988" max="9988" width="21" customWidth="1"/>
    <col min="9989" max="9989" width="13.28515625" customWidth="1"/>
    <col min="9990" max="9990" width="13.7109375" customWidth="1"/>
    <col min="9991" max="9991" width="12.140625" customWidth="1"/>
    <col min="9992" max="9992" width="15.7109375" customWidth="1"/>
    <col min="9993" max="9993" width="18.42578125" customWidth="1"/>
    <col min="9994" max="9994" width="9.28515625" bestFit="1" customWidth="1"/>
    <col min="9995" max="9995" width="0.140625" customWidth="1"/>
    <col min="9997" max="9997" width="20" customWidth="1"/>
    <col min="9998" max="9998" width="9.5703125" customWidth="1"/>
    <col min="9999" max="9999" width="0" hidden="1" customWidth="1"/>
    <col min="10000" max="10000" width="12.42578125" customWidth="1"/>
    <col min="10001" max="10001" width="15.42578125" customWidth="1"/>
    <col min="10241" max="10241" width="9.28515625" bestFit="1" customWidth="1"/>
    <col min="10242" max="10242" width="22.140625" customWidth="1"/>
    <col min="10243" max="10243" width="25.42578125" customWidth="1"/>
    <col min="10244" max="10244" width="21" customWidth="1"/>
    <col min="10245" max="10245" width="13.28515625" customWidth="1"/>
    <col min="10246" max="10246" width="13.7109375" customWidth="1"/>
    <col min="10247" max="10247" width="12.140625" customWidth="1"/>
    <col min="10248" max="10248" width="15.7109375" customWidth="1"/>
    <col min="10249" max="10249" width="18.42578125" customWidth="1"/>
    <col min="10250" max="10250" width="9.28515625" bestFit="1" customWidth="1"/>
    <col min="10251" max="10251" width="0.140625" customWidth="1"/>
    <col min="10253" max="10253" width="20" customWidth="1"/>
    <col min="10254" max="10254" width="9.5703125" customWidth="1"/>
    <col min="10255" max="10255" width="0" hidden="1" customWidth="1"/>
    <col min="10256" max="10256" width="12.42578125" customWidth="1"/>
    <col min="10257" max="10257" width="15.42578125" customWidth="1"/>
    <col min="10497" max="10497" width="9.28515625" bestFit="1" customWidth="1"/>
    <col min="10498" max="10498" width="22.140625" customWidth="1"/>
    <col min="10499" max="10499" width="25.42578125" customWidth="1"/>
    <col min="10500" max="10500" width="21" customWidth="1"/>
    <col min="10501" max="10501" width="13.28515625" customWidth="1"/>
    <col min="10502" max="10502" width="13.7109375" customWidth="1"/>
    <col min="10503" max="10503" width="12.140625" customWidth="1"/>
    <col min="10504" max="10504" width="15.7109375" customWidth="1"/>
    <col min="10505" max="10505" width="18.42578125" customWidth="1"/>
    <col min="10506" max="10506" width="9.28515625" bestFit="1" customWidth="1"/>
    <col min="10507" max="10507" width="0.140625" customWidth="1"/>
    <col min="10509" max="10509" width="20" customWidth="1"/>
    <col min="10510" max="10510" width="9.5703125" customWidth="1"/>
    <col min="10511" max="10511" width="0" hidden="1" customWidth="1"/>
    <col min="10512" max="10512" width="12.42578125" customWidth="1"/>
    <col min="10513" max="10513" width="15.42578125" customWidth="1"/>
    <col min="10753" max="10753" width="9.28515625" bestFit="1" customWidth="1"/>
    <col min="10754" max="10754" width="22.140625" customWidth="1"/>
    <col min="10755" max="10755" width="25.42578125" customWidth="1"/>
    <col min="10756" max="10756" width="21" customWidth="1"/>
    <col min="10757" max="10757" width="13.28515625" customWidth="1"/>
    <col min="10758" max="10758" width="13.7109375" customWidth="1"/>
    <col min="10759" max="10759" width="12.140625" customWidth="1"/>
    <col min="10760" max="10760" width="15.7109375" customWidth="1"/>
    <col min="10761" max="10761" width="18.42578125" customWidth="1"/>
    <col min="10762" max="10762" width="9.28515625" bestFit="1" customWidth="1"/>
    <col min="10763" max="10763" width="0.140625" customWidth="1"/>
    <col min="10765" max="10765" width="20" customWidth="1"/>
    <col min="10766" max="10766" width="9.5703125" customWidth="1"/>
    <col min="10767" max="10767" width="0" hidden="1" customWidth="1"/>
    <col min="10768" max="10768" width="12.42578125" customWidth="1"/>
    <col min="10769" max="10769" width="15.42578125" customWidth="1"/>
    <col min="11009" max="11009" width="9.28515625" bestFit="1" customWidth="1"/>
    <col min="11010" max="11010" width="22.140625" customWidth="1"/>
    <col min="11011" max="11011" width="25.42578125" customWidth="1"/>
    <col min="11012" max="11012" width="21" customWidth="1"/>
    <col min="11013" max="11013" width="13.28515625" customWidth="1"/>
    <col min="11014" max="11014" width="13.7109375" customWidth="1"/>
    <col min="11015" max="11015" width="12.140625" customWidth="1"/>
    <col min="11016" max="11016" width="15.7109375" customWidth="1"/>
    <col min="11017" max="11017" width="18.42578125" customWidth="1"/>
    <col min="11018" max="11018" width="9.28515625" bestFit="1" customWidth="1"/>
    <col min="11019" max="11019" width="0.140625" customWidth="1"/>
    <col min="11021" max="11021" width="20" customWidth="1"/>
    <col min="11022" max="11022" width="9.5703125" customWidth="1"/>
    <col min="11023" max="11023" width="0" hidden="1" customWidth="1"/>
    <col min="11024" max="11024" width="12.42578125" customWidth="1"/>
    <col min="11025" max="11025" width="15.42578125" customWidth="1"/>
    <col min="11265" max="11265" width="9.28515625" bestFit="1" customWidth="1"/>
    <col min="11266" max="11266" width="22.140625" customWidth="1"/>
    <col min="11267" max="11267" width="25.42578125" customWidth="1"/>
    <col min="11268" max="11268" width="21" customWidth="1"/>
    <col min="11269" max="11269" width="13.28515625" customWidth="1"/>
    <col min="11270" max="11270" width="13.7109375" customWidth="1"/>
    <col min="11271" max="11271" width="12.140625" customWidth="1"/>
    <col min="11272" max="11272" width="15.7109375" customWidth="1"/>
    <col min="11273" max="11273" width="18.42578125" customWidth="1"/>
    <col min="11274" max="11274" width="9.28515625" bestFit="1" customWidth="1"/>
    <col min="11275" max="11275" width="0.140625" customWidth="1"/>
    <col min="11277" max="11277" width="20" customWidth="1"/>
    <col min="11278" max="11278" width="9.5703125" customWidth="1"/>
    <col min="11279" max="11279" width="0" hidden="1" customWidth="1"/>
    <col min="11280" max="11280" width="12.42578125" customWidth="1"/>
    <col min="11281" max="11281" width="15.42578125" customWidth="1"/>
    <col min="11521" max="11521" width="9.28515625" bestFit="1" customWidth="1"/>
    <col min="11522" max="11522" width="22.140625" customWidth="1"/>
    <col min="11523" max="11523" width="25.42578125" customWidth="1"/>
    <col min="11524" max="11524" width="21" customWidth="1"/>
    <col min="11525" max="11525" width="13.28515625" customWidth="1"/>
    <col min="11526" max="11526" width="13.7109375" customWidth="1"/>
    <col min="11527" max="11527" width="12.140625" customWidth="1"/>
    <col min="11528" max="11528" width="15.7109375" customWidth="1"/>
    <col min="11529" max="11529" width="18.42578125" customWidth="1"/>
    <col min="11530" max="11530" width="9.28515625" bestFit="1" customWidth="1"/>
    <col min="11531" max="11531" width="0.140625" customWidth="1"/>
    <col min="11533" max="11533" width="20" customWidth="1"/>
    <col min="11534" max="11534" width="9.5703125" customWidth="1"/>
    <col min="11535" max="11535" width="0" hidden="1" customWidth="1"/>
    <col min="11536" max="11536" width="12.42578125" customWidth="1"/>
    <col min="11537" max="11537" width="15.42578125" customWidth="1"/>
    <col min="11777" max="11777" width="9.28515625" bestFit="1" customWidth="1"/>
    <col min="11778" max="11778" width="22.140625" customWidth="1"/>
    <col min="11779" max="11779" width="25.42578125" customWidth="1"/>
    <col min="11780" max="11780" width="21" customWidth="1"/>
    <col min="11781" max="11781" width="13.28515625" customWidth="1"/>
    <col min="11782" max="11782" width="13.7109375" customWidth="1"/>
    <col min="11783" max="11783" width="12.140625" customWidth="1"/>
    <col min="11784" max="11784" width="15.7109375" customWidth="1"/>
    <col min="11785" max="11785" width="18.42578125" customWidth="1"/>
    <col min="11786" max="11786" width="9.28515625" bestFit="1" customWidth="1"/>
    <col min="11787" max="11787" width="0.140625" customWidth="1"/>
    <col min="11789" max="11789" width="20" customWidth="1"/>
    <col min="11790" max="11790" width="9.5703125" customWidth="1"/>
    <col min="11791" max="11791" width="0" hidden="1" customWidth="1"/>
    <col min="11792" max="11792" width="12.42578125" customWidth="1"/>
    <col min="11793" max="11793" width="15.42578125" customWidth="1"/>
    <col min="12033" max="12033" width="9.28515625" bestFit="1" customWidth="1"/>
    <col min="12034" max="12034" width="22.140625" customWidth="1"/>
    <col min="12035" max="12035" width="25.42578125" customWidth="1"/>
    <col min="12036" max="12036" width="21" customWidth="1"/>
    <col min="12037" max="12037" width="13.28515625" customWidth="1"/>
    <col min="12038" max="12038" width="13.7109375" customWidth="1"/>
    <col min="12039" max="12039" width="12.140625" customWidth="1"/>
    <col min="12040" max="12040" width="15.7109375" customWidth="1"/>
    <col min="12041" max="12041" width="18.42578125" customWidth="1"/>
    <col min="12042" max="12042" width="9.28515625" bestFit="1" customWidth="1"/>
    <col min="12043" max="12043" width="0.140625" customWidth="1"/>
    <col min="12045" max="12045" width="20" customWidth="1"/>
    <col min="12046" max="12046" width="9.5703125" customWidth="1"/>
    <col min="12047" max="12047" width="0" hidden="1" customWidth="1"/>
    <col min="12048" max="12048" width="12.42578125" customWidth="1"/>
    <col min="12049" max="12049" width="15.42578125" customWidth="1"/>
    <col min="12289" max="12289" width="9.28515625" bestFit="1" customWidth="1"/>
    <col min="12290" max="12290" width="22.140625" customWidth="1"/>
    <col min="12291" max="12291" width="25.42578125" customWidth="1"/>
    <col min="12292" max="12292" width="21" customWidth="1"/>
    <col min="12293" max="12293" width="13.28515625" customWidth="1"/>
    <col min="12294" max="12294" width="13.7109375" customWidth="1"/>
    <col min="12295" max="12295" width="12.140625" customWidth="1"/>
    <col min="12296" max="12296" width="15.7109375" customWidth="1"/>
    <col min="12297" max="12297" width="18.42578125" customWidth="1"/>
    <col min="12298" max="12298" width="9.28515625" bestFit="1" customWidth="1"/>
    <col min="12299" max="12299" width="0.140625" customWidth="1"/>
    <col min="12301" max="12301" width="20" customWidth="1"/>
    <col min="12302" max="12302" width="9.5703125" customWidth="1"/>
    <col min="12303" max="12303" width="0" hidden="1" customWidth="1"/>
    <col min="12304" max="12304" width="12.42578125" customWidth="1"/>
    <col min="12305" max="12305" width="15.42578125" customWidth="1"/>
    <col min="12545" max="12545" width="9.28515625" bestFit="1" customWidth="1"/>
    <col min="12546" max="12546" width="22.140625" customWidth="1"/>
    <col min="12547" max="12547" width="25.42578125" customWidth="1"/>
    <col min="12548" max="12548" width="21" customWidth="1"/>
    <col min="12549" max="12549" width="13.28515625" customWidth="1"/>
    <col min="12550" max="12550" width="13.7109375" customWidth="1"/>
    <col min="12551" max="12551" width="12.140625" customWidth="1"/>
    <col min="12552" max="12552" width="15.7109375" customWidth="1"/>
    <col min="12553" max="12553" width="18.42578125" customWidth="1"/>
    <col min="12554" max="12554" width="9.28515625" bestFit="1" customWidth="1"/>
    <col min="12555" max="12555" width="0.140625" customWidth="1"/>
    <col min="12557" max="12557" width="20" customWidth="1"/>
    <col min="12558" max="12558" width="9.5703125" customWidth="1"/>
    <col min="12559" max="12559" width="0" hidden="1" customWidth="1"/>
    <col min="12560" max="12560" width="12.42578125" customWidth="1"/>
    <col min="12561" max="12561" width="15.42578125" customWidth="1"/>
    <col min="12801" max="12801" width="9.28515625" bestFit="1" customWidth="1"/>
    <col min="12802" max="12802" width="22.140625" customWidth="1"/>
    <col min="12803" max="12803" width="25.42578125" customWidth="1"/>
    <col min="12804" max="12804" width="21" customWidth="1"/>
    <col min="12805" max="12805" width="13.28515625" customWidth="1"/>
    <col min="12806" max="12806" width="13.7109375" customWidth="1"/>
    <col min="12807" max="12807" width="12.140625" customWidth="1"/>
    <col min="12808" max="12808" width="15.7109375" customWidth="1"/>
    <col min="12809" max="12809" width="18.42578125" customWidth="1"/>
    <col min="12810" max="12810" width="9.28515625" bestFit="1" customWidth="1"/>
    <col min="12811" max="12811" width="0.140625" customWidth="1"/>
    <col min="12813" max="12813" width="20" customWidth="1"/>
    <col min="12814" max="12814" width="9.5703125" customWidth="1"/>
    <col min="12815" max="12815" width="0" hidden="1" customWidth="1"/>
    <col min="12816" max="12816" width="12.42578125" customWidth="1"/>
    <col min="12817" max="12817" width="15.42578125" customWidth="1"/>
    <col min="13057" max="13057" width="9.28515625" bestFit="1" customWidth="1"/>
    <col min="13058" max="13058" width="22.140625" customWidth="1"/>
    <col min="13059" max="13059" width="25.42578125" customWidth="1"/>
    <col min="13060" max="13060" width="21" customWidth="1"/>
    <col min="13061" max="13061" width="13.28515625" customWidth="1"/>
    <col min="13062" max="13062" width="13.7109375" customWidth="1"/>
    <col min="13063" max="13063" width="12.140625" customWidth="1"/>
    <col min="13064" max="13064" width="15.7109375" customWidth="1"/>
    <col min="13065" max="13065" width="18.42578125" customWidth="1"/>
    <col min="13066" max="13066" width="9.28515625" bestFit="1" customWidth="1"/>
    <col min="13067" max="13067" width="0.140625" customWidth="1"/>
    <col min="13069" max="13069" width="20" customWidth="1"/>
    <col min="13070" max="13070" width="9.5703125" customWidth="1"/>
    <col min="13071" max="13071" width="0" hidden="1" customWidth="1"/>
    <col min="13072" max="13072" width="12.42578125" customWidth="1"/>
    <col min="13073" max="13073" width="15.42578125" customWidth="1"/>
    <col min="13313" max="13313" width="9.28515625" bestFit="1" customWidth="1"/>
    <col min="13314" max="13314" width="22.140625" customWidth="1"/>
    <col min="13315" max="13315" width="25.42578125" customWidth="1"/>
    <col min="13316" max="13316" width="21" customWidth="1"/>
    <col min="13317" max="13317" width="13.28515625" customWidth="1"/>
    <col min="13318" max="13318" width="13.7109375" customWidth="1"/>
    <col min="13319" max="13319" width="12.140625" customWidth="1"/>
    <col min="13320" max="13320" width="15.7109375" customWidth="1"/>
    <col min="13321" max="13321" width="18.42578125" customWidth="1"/>
    <col min="13322" max="13322" width="9.28515625" bestFit="1" customWidth="1"/>
    <col min="13323" max="13323" width="0.140625" customWidth="1"/>
    <col min="13325" max="13325" width="20" customWidth="1"/>
    <col min="13326" max="13326" width="9.5703125" customWidth="1"/>
    <col min="13327" max="13327" width="0" hidden="1" customWidth="1"/>
    <col min="13328" max="13328" width="12.42578125" customWidth="1"/>
    <col min="13329" max="13329" width="15.42578125" customWidth="1"/>
    <col min="13569" max="13569" width="9.28515625" bestFit="1" customWidth="1"/>
    <col min="13570" max="13570" width="22.140625" customWidth="1"/>
    <col min="13571" max="13571" width="25.42578125" customWidth="1"/>
    <col min="13572" max="13572" width="21" customWidth="1"/>
    <col min="13573" max="13573" width="13.28515625" customWidth="1"/>
    <col min="13574" max="13574" width="13.7109375" customWidth="1"/>
    <col min="13575" max="13575" width="12.140625" customWidth="1"/>
    <col min="13576" max="13576" width="15.7109375" customWidth="1"/>
    <col min="13577" max="13577" width="18.42578125" customWidth="1"/>
    <col min="13578" max="13578" width="9.28515625" bestFit="1" customWidth="1"/>
    <col min="13579" max="13579" width="0.140625" customWidth="1"/>
    <col min="13581" max="13581" width="20" customWidth="1"/>
    <col min="13582" max="13582" width="9.5703125" customWidth="1"/>
    <col min="13583" max="13583" width="0" hidden="1" customWidth="1"/>
    <col min="13584" max="13584" width="12.42578125" customWidth="1"/>
    <col min="13585" max="13585" width="15.42578125" customWidth="1"/>
    <col min="13825" max="13825" width="9.28515625" bestFit="1" customWidth="1"/>
    <col min="13826" max="13826" width="22.140625" customWidth="1"/>
    <col min="13827" max="13827" width="25.42578125" customWidth="1"/>
    <col min="13828" max="13828" width="21" customWidth="1"/>
    <col min="13829" max="13829" width="13.28515625" customWidth="1"/>
    <col min="13830" max="13830" width="13.7109375" customWidth="1"/>
    <col min="13831" max="13831" width="12.140625" customWidth="1"/>
    <col min="13832" max="13832" width="15.7109375" customWidth="1"/>
    <col min="13833" max="13833" width="18.42578125" customWidth="1"/>
    <col min="13834" max="13834" width="9.28515625" bestFit="1" customWidth="1"/>
    <col min="13835" max="13835" width="0.140625" customWidth="1"/>
    <col min="13837" max="13837" width="20" customWidth="1"/>
    <col min="13838" max="13838" width="9.5703125" customWidth="1"/>
    <col min="13839" max="13839" width="0" hidden="1" customWidth="1"/>
    <col min="13840" max="13840" width="12.42578125" customWidth="1"/>
    <col min="13841" max="13841" width="15.42578125" customWidth="1"/>
    <col min="14081" max="14081" width="9.28515625" bestFit="1" customWidth="1"/>
    <col min="14082" max="14082" width="22.140625" customWidth="1"/>
    <col min="14083" max="14083" width="25.42578125" customWidth="1"/>
    <col min="14084" max="14084" width="21" customWidth="1"/>
    <col min="14085" max="14085" width="13.28515625" customWidth="1"/>
    <col min="14086" max="14086" width="13.7109375" customWidth="1"/>
    <col min="14087" max="14087" width="12.140625" customWidth="1"/>
    <col min="14088" max="14088" width="15.7109375" customWidth="1"/>
    <col min="14089" max="14089" width="18.42578125" customWidth="1"/>
    <col min="14090" max="14090" width="9.28515625" bestFit="1" customWidth="1"/>
    <col min="14091" max="14091" width="0.140625" customWidth="1"/>
    <col min="14093" max="14093" width="20" customWidth="1"/>
    <col min="14094" max="14094" width="9.5703125" customWidth="1"/>
    <col min="14095" max="14095" width="0" hidden="1" customWidth="1"/>
    <col min="14096" max="14096" width="12.42578125" customWidth="1"/>
    <col min="14097" max="14097" width="15.42578125" customWidth="1"/>
    <col min="14337" max="14337" width="9.28515625" bestFit="1" customWidth="1"/>
    <col min="14338" max="14338" width="22.140625" customWidth="1"/>
    <col min="14339" max="14339" width="25.42578125" customWidth="1"/>
    <col min="14340" max="14340" width="21" customWidth="1"/>
    <col min="14341" max="14341" width="13.28515625" customWidth="1"/>
    <col min="14342" max="14342" width="13.7109375" customWidth="1"/>
    <col min="14343" max="14343" width="12.140625" customWidth="1"/>
    <col min="14344" max="14344" width="15.7109375" customWidth="1"/>
    <col min="14345" max="14345" width="18.42578125" customWidth="1"/>
    <col min="14346" max="14346" width="9.28515625" bestFit="1" customWidth="1"/>
    <col min="14347" max="14347" width="0.140625" customWidth="1"/>
    <col min="14349" max="14349" width="20" customWidth="1"/>
    <col min="14350" max="14350" width="9.5703125" customWidth="1"/>
    <col min="14351" max="14351" width="0" hidden="1" customWidth="1"/>
    <col min="14352" max="14352" width="12.42578125" customWidth="1"/>
    <col min="14353" max="14353" width="15.42578125" customWidth="1"/>
    <col min="14593" max="14593" width="9.28515625" bestFit="1" customWidth="1"/>
    <col min="14594" max="14594" width="22.140625" customWidth="1"/>
    <col min="14595" max="14595" width="25.42578125" customWidth="1"/>
    <col min="14596" max="14596" width="21" customWidth="1"/>
    <col min="14597" max="14597" width="13.28515625" customWidth="1"/>
    <col min="14598" max="14598" width="13.7109375" customWidth="1"/>
    <col min="14599" max="14599" width="12.140625" customWidth="1"/>
    <col min="14600" max="14600" width="15.7109375" customWidth="1"/>
    <col min="14601" max="14601" width="18.42578125" customWidth="1"/>
    <col min="14602" max="14602" width="9.28515625" bestFit="1" customWidth="1"/>
    <col min="14603" max="14603" width="0.140625" customWidth="1"/>
    <col min="14605" max="14605" width="20" customWidth="1"/>
    <col min="14606" max="14606" width="9.5703125" customWidth="1"/>
    <col min="14607" max="14607" width="0" hidden="1" customWidth="1"/>
    <col min="14608" max="14608" width="12.42578125" customWidth="1"/>
    <col min="14609" max="14609" width="15.42578125" customWidth="1"/>
    <col min="14849" max="14849" width="9.28515625" bestFit="1" customWidth="1"/>
    <col min="14850" max="14850" width="22.140625" customWidth="1"/>
    <col min="14851" max="14851" width="25.42578125" customWidth="1"/>
    <col min="14852" max="14852" width="21" customWidth="1"/>
    <col min="14853" max="14853" width="13.28515625" customWidth="1"/>
    <col min="14854" max="14854" width="13.7109375" customWidth="1"/>
    <col min="14855" max="14855" width="12.140625" customWidth="1"/>
    <col min="14856" max="14856" width="15.7109375" customWidth="1"/>
    <col min="14857" max="14857" width="18.42578125" customWidth="1"/>
    <col min="14858" max="14858" width="9.28515625" bestFit="1" customWidth="1"/>
    <col min="14859" max="14859" width="0.140625" customWidth="1"/>
    <col min="14861" max="14861" width="20" customWidth="1"/>
    <col min="14862" max="14862" width="9.5703125" customWidth="1"/>
    <col min="14863" max="14863" width="0" hidden="1" customWidth="1"/>
    <col min="14864" max="14864" width="12.42578125" customWidth="1"/>
    <col min="14865" max="14865" width="15.42578125" customWidth="1"/>
    <col min="15105" max="15105" width="9.28515625" bestFit="1" customWidth="1"/>
    <col min="15106" max="15106" width="22.140625" customWidth="1"/>
    <col min="15107" max="15107" width="25.42578125" customWidth="1"/>
    <col min="15108" max="15108" width="21" customWidth="1"/>
    <col min="15109" max="15109" width="13.28515625" customWidth="1"/>
    <col min="15110" max="15110" width="13.7109375" customWidth="1"/>
    <col min="15111" max="15111" width="12.140625" customWidth="1"/>
    <col min="15112" max="15112" width="15.7109375" customWidth="1"/>
    <col min="15113" max="15113" width="18.42578125" customWidth="1"/>
    <col min="15114" max="15114" width="9.28515625" bestFit="1" customWidth="1"/>
    <col min="15115" max="15115" width="0.140625" customWidth="1"/>
    <col min="15117" max="15117" width="20" customWidth="1"/>
    <col min="15118" max="15118" width="9.5703125" customWidth="1"/>
    <col min="15119" max="15119" width="0" hidden="1" customWidth="1"/>
    <col min="15120" max="15120" width="12.42578125" customWidth="1"/>
    <col min="15121" max="15121" width="15.42578125" customWidth="1"/>
    <col min="15361" max="15361" width="9.28515625" bestFit="1" customWidth="1"/>
    <col min="15362" max="15362" width="22.140625" customWidth="1"/>
    <col min="15363" max="15363" width="25.42578125" customWidth="1"/>
    <col min="15364" max="15364" width="21" customWidth="1"/>
    <col min="15365" max="15365" width="13.28515625" customWidth="1"/>
    <col min="15366" max="15366" width="13.7109375" customWidth="1"/>
    <col min="15367" max="15367" width="12.140625" customWidth="1"/>
    <col min="15368" max="15368" width="15.7109375" customWidth="1"/>
    <col min="15369" max="15369" width="18.42578125" customWidth="1"/>
    <col min="15370" max="15370" width="9.28515625" bestFit="1" customWidth="1"/>
    <col min="15371" max="15371" width="0.140625" customWidth="1"/>
    <col min="15373" max="15373" width="20" customWidth="1"/>
    <col min="15374" max="15374" width="9.5703125" customWidth="1"/>
    <col min="15375" max="15375" width="0" hidden="1" customWidth="1"/>
    <col min="15376" max="15376" width="12.42578125" customWidth="1"/>
    <col min="15377" max="15377" width="15.42578125" customWidth="1"/>
    <col min="15617" max="15617" width="9.28515625" bestFit="1" customWidth="1"/>
    <col min="15618" max="15618" width="22.140625" customWidth="1"/>
    <col min="15619" max="15619" width="25.42578125" customWidth="1"/>
    <col min="15620" max="15620" width="21" customWidth="1"/>
    <col min="15621" max="15621" width="13.28515625" customWidth="1"/>
    <col min="15622" max="15622" width="13.7109375" customWidth="1"/>
    <col min="15623" max="15623" width="12.140625" customWidth="1"/>
    <col min="15624" max="15624" width="15.7109375" customWidth="1"/>
    <col min="15625" max="15625" width="18.42578125" customWidth="1"/>
    <col min="15626" max="15626" width="9.28515625" bestFit="1" customWidth="1"/>
    <col min="15627" max="15627" width="0.140625" customWidth="1"/>
    <col min="15629" max="15629" width="20" customWidth="1"/>
    <col min="15630" max="15630" width="9.5703125" customWidth="1"/>
    <col min="15631" max="15631" width="0" hidden="1" customWidth="1"/>
    <col min="15632" max="15632" width="12.42578125" customWidth="1"/>
    <col min="15633" max="15633" width="15.42578125" customWidth="1"/>
    <col min="15873" max="15873" width="9.28515625" bestFit="1" customWidth="1"/>
    <col min="15874" max="15874" width="22.140625" customWidth="1"/>
    <col min="15875" max="15875" width="25.42578125" customWidth="1"/>
    <col min="15876" max="15876" width="21" customWidth="1"/>
    <col min="15877" max="15877" width="13.28515625" customWidth="1"/>
    <col min="15878" max="15878" width="13.7109375" customWidth="1"/>
    <col min="15879" max="15879" width="12.140625" customWidth="1"/>
    <col min="15880" max="15880" width="15.7109375" customWidth="1"/>
    <col min="15881" max="15881" width="18.42578125" customWidth="1"/>
    <col min="15882" max="15882" width="9.28515625" bestFit="1" customWidth="1"/>
    <col min="15883" max="15883" width="0.140625" customWidth="1"/>
    <col min="15885" max="15885" width="20" customWidth="1"/>
    <col min="15886" max="15886" width="9.5703125" customWidth="1"/>
    <col min="15887" max="15887" width="0" hidden="1" customWidth="1"/>
    <col min="15888" max="15888" width="12.42578125" customWidth="1"/>
    <col min="15889" max="15889" width="15.42578125" customWidth="1"/>
    <col min="16129" max="16129" width="9.28515625" bestFit="1" customWidth="1"/>
    <col min="16130" max="16130" width="22.140625" customWidth="1"/>
    <col min="16131" max="16131" width="25.42578125" customWidth="1"/>
    <col min="16132" max="16132" width="21" customWidth="1"/>
    <col min="16133" max="16133" width="13.28515625" customWidth="1"/>
    <col min="16134" max="16134" width="13.7109375" customWidth="1"/>
    <col min="16135" max="16135" width="12.140625" customWidth="1"/>
    <col min="16136" max="16136" width="15.7109375" customWidth="1"/>
    <col min="16137" max="16137" width="18.42578125" customWidth="1"/>
    <col min="16138" max="16138" width="9.28515625" bestFit="1" customWidth="1"/>
    <col min="16139" max="16139" width="0.140625" customWidth="1"/>
    <col min="16141" max="16141" width="20" customWidth="1"/>
    <col min="16142" max="16142" width="9.5703125" customWidth="1"/>
    <col min="16143" max="16143" width="0" hidden="1" customWidth="1"/>
    <col min="16144" max="16144" width="12.42578125" customWidth="1"/>
    <col min="16145" max="16145" width="15.42578125" customWidth="1"/>
  </cols>
  <sheetData>
    <row r="1" spans="1:23" ht="20.25">
      <c r="A1" s="364" t="s">
        <v>73</v>
      </c>
      <c r="B1" s="365"/>
      <c r="C1" s="365"/>
      <c r="D1" s="365"/>
      <c r="E1" s="365"/>
      <c r="F1" s="365"/>
      <c r="G1" s="365"/>
      <c r="H1" s="365"/>
      <c r="I1" s="31" t="s">
        <v>164</v>
      </c>
      <c r="K1" s="32"/>
      <c r="L1" s="32"/>
      <c r="M1" s="32"/>
      <c r="N1" s="32"/>
      <c r="O1" s="32"/>
      <c r="P1" s="35"/>
      <c r="Q1" s="35"/>
    </row>
    <row r="2" spans="1:23" ht="30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3" ht="30.75" thickBot="1">
      <c r="A3" s="33"/>
      <c r="B3" s="366" t="s">
        <v>1</v>
      </c>
      <c r="C3" s="366"/>
      <c r="D3" s="366"/>
      <c r="E3" s="366"/>
      <c r="F3" s="366"/>
      <c r="G3" s="366"/>
      <c r="H3" s="366"/>
      <c r="I3" s="34" t="s">
        <v>2</v>
      </c>
      <c r="J3" s="33"/>
      <c r="K3" s="33"/>
      <c r="L3" s="86"/>
      <c r="M3" s="87"/>
      <c r="N3" s="88"/>
      <c r="O3" s="88"/>
      <c r="P3" s="88"/>
      <c r="Q3" s="88"/>
      <c r="R3" s="374"/>
      <c r="S3" s="89"/>
      <c r="T3" s="88"/>
      <c r="U3" s="88"/>
      <c r="V3" s="90"/>
      <c r="W3" s="90"/>
    </row>
    <row r="4" spans="1:23" ht="60" customHeight="1">
      <c r="A4" s="35"/>
      <c r="B4" s="36" t="s">
        <v>74</v>
      </c>
      <c r="C4" s="37" t="s">
        <v>4</v>
      </c>
      <c r="D4" s="38" t="s">
        <v>75</v>
      </c>
      <c r="E4" s="367" t="s">
        <v>76</v>
      </c>
      <c r="F4" s="368"/>
      <c r="G4" s="369"/>
      <c r="H4" s="370"/>
      <c r="I4" s="39" t="s">
        <v>32</v>
      </c>
      <c r="J4" s="35"/>
      <c r="K4" s="35"/>
      <c r="L4" s="91"/>
      <c r="M4" s="92"/>
      <c r="N4" s="88"/>
      <c r="O4" s="88"/>
      <c r="P4" s="88"/>
      <c r="Q4" s="88"/>
      <c r="R4" s="374"/>
      <c r="S4" s="89"/>
      <c r="T4" s="88"/>
      <c r="U4" s="88"/>
      <c r="V4" s="90"/>
      <c r="W4" s="90"/>
    </row>
    <row r="5" spans="1:23" ht="33.75">
      <c r="A5" s="35"/>
      <c r="B5" s="36"/>
      <c r="C5" s="37"/>
      <c r="D5" s="40"/>
      <c r="E5" s="41" t="s">
        <v>77</v>
      </c>
      <c r="F5" s="42" t="s">
        <v>78</v>
      </c>
      <c r="G5" s="42" t="s">
        <v>79</v>
      </c>
      <c r="H5" s="43" t="s">
        <v>32</v>
      </c>
      <c r="I5" s="44"/>
      <c r="J5" s="35"/>
      <c r="K5" s="35"/>
      <c r="L5" s="91"/>
      <c r="M5" s="93"/>
      <c r="N5" s="93"/>
      <c r="O5" s="93"/>
      <c r="P5" s="93"/>
      <c r="Q5" s="93"/>
      <c r="R5" s="93"/>
      <c r="S5" s="94">
        <v>40.951599999999999</v>
      </c>
      <c r="T5" s="93"/>
      <c r="U5" s="93"/>
    </row>
    <row r="6" spans="1:23" ht="15.75">
      <c r="A6" s="35">
        <v>1</v>
      </c>
      <c r="B6" s="45" t="s">
        <v>6</v>
      </c>
      <c r="C6" s="14">
        <v>1040</v>
      </c>
      <c r="D6" s="46">
        <v>0</v>
      </c>
      <c r="E6" s="47">
        <v>0</v>
      </c>
      <c r="F6" s="48">
        <v>0</v>
      </c>
      <c r="G6" s="48">
        <v>0</v>
      </c>
      <c r="H6" s="49">
        <v>0</v>
      </c>
      <c r="I6" s="50">
        <v>0</v>
      </c>
      <c r="J6" s="35"/>
      <c r="K6" s="35"/>
      <c r="L6" s="91"/>
      <c r="M6" s="93"/>
      <c r="N6" s="93"/>
      <c r="O6" s="93"/>
      <c r="P6" s="93"/>
      <c r="Q6" s="93"/>
      <c r="R6" s="93"/>
      <c r="S6" s="93"/>
      <c r="T6" s="93"/>
      <c r="U6" s="93"/>
    </row>
    <row r="7" spans="1:23" ht="15.75">
      <c r="A7" s="35">
        <v>2</v>
      </c>
      <c r="B7" s="45" t="s">
        <v>7</v>
      </c>
      <c r="C7" s="14">
        <v>431</v>
      </c>
      <c r="D7" s="51">
        <f>C7*197</f>
        <v>84907</v>
      </c>
      <c r="E7" s="52">
        <v>146</v>
      </c>
      <c r="F7" s="53">
        <f>E7*S15</f>
        <v>30003</v>
      </c>
      <c r="G7" s="53">
        <f>E7*S5</f>
        <v>5978.9336000000003</v>
      </c>
      <c r="H7" s="54">
        <f>F7+G7</f>
        <v>35981.933600000004</v>
      </c>
      <c r="I7" s="55">
        <f>H7+D7</f>
        <v>120888.9336</v>
      </c>
      <c r="J7" s="35"/>
      <c r="K7" s="35"/>
      <c r="L7" s="91"/>
      <c r="M7" s="95" t="s">
        <v>90</v>
      </c>
      <c r="N7" s="93"/>
      <c r="O7" s="93"/>
      <c r="P7" s="96">
        <v>5715000</v>
      </c>
      <c r="Q7" s="93"/>
      <c r="R7" s="93"/>
      <c r="S7" s="93"/>
      <c r="T7" s="93"/>
      <c r="U7" s="93"/>
    </row>
    <row r="8" spans="1:23" ht="15.75">
      <c r="A8" s="35">
        <v>3</v>
      </c>
      <c r="B8" s="45" t="s">
        <v>8</v>
      </c>
      <c r="C8" s="14">
        <v>13428</v>
      </c>
      <c r="D8" s="51">
        <f>C8*197</f>
        <v>2645316</v>
      </c>
      <c r="E8" s="52">
        <v>5793</v>
      </c>
      <c r="F8" s="53">
        <f>E8*S15</f>
        <v>1190461.5</v>
      </c>
      <c r="G8" s="53">
        <f>E8*S5</f>
        <v>237232.6188</v>
      </c>
      <c r="H8" s="54">
        <f t="shared" ref="H8:H29" si="0">F8+G8</f>
        <v>1427694.1188000001</v>
      </c>
      <c r="I8" s="55">
        <f t="shared" ref="I8:I29" si="1">H8+D8</f>
        <v>4073010.1188000003</v>
      </c>
      <c r="J8" s="35"/>
      <c r="K8" s="35"/>
      <c r="L8" s="91"/>
      <c r="M8" s="95" t="s">
        <v>91</v>
      </c>
      <c r="N8" s="93"/>
      <c r="O8" s="93"/>
      <c r="P8" s="96">
        <v>1005000</v>
      </c>
      <c r="Q8" s="93"/>
      <c r="R8" s="93"/>
      <c r="S8" s="93"/>
      <c r="T8" s="93"/>
      <c r="U8" s="93"/>
    </row>
    <row r="9" spans="1:23" ht="15.75">
      <c r="A9" s="35">
        <v>4</v>
      </c>
      <c r="B9" s="45" t="s">
        <v>9</v>
      </c>
      <c r="C9" s="14">
        <v>439</v>
      </c>
      <c r="D9" s="51">
        <f>C9*197</f>
        <v>86483</v>
      </c>
      <c r="E9" s="52">
        <v>153</v>
      </c>
      <c r="F9" s="53">
        <f>E9*S15</f>
        <v>31441.5</v>
      </c>
      <c r="G9" s="56"/>
      <c r="H9" s="54">
        <f t="shared" si="0"/>
        <v>31441.5</v>
      </c>
      <c r="I9" s="55">
        <f t="shared" si="1"/>
        <v>117924.5</v>
      </c>
      <c r="J9" s="35"/>
      <c r="K9" s="35"/>
      <c r="L9" s="91"/>
      <c r="M9" s="95" t="s">
        <v>92</v>
      </c>
      <c r="N9" s="93"/>
      <c r="O9" s="93"/>
      <c r="P9" s="96">
        <f>P7-P8</f>
        <v>4710000</v>
      </c>
      <c r="Q9" s="93"/>
      <c r="R9" s="93"/>
      <c r="S9" s="93"/>
      <c r="T9" s="93"/>
      <c r="U9" s="93"/>
    </row>
    <row r="10" spans="1:23" ht="15.75">
      <c r="A10" s="35">
        <v>5</v>
      </c>
      <c r="B10" s="45" t="s">
        <v>10</v>
      </c>
      <c r="C10" s="14">
        <v>900</v>
      </c>
      <c r="D10" s="51">
        <f>C10*197</f>
        <v>177300</v>
      </c>
      <c r="E10" s="52">
        <v>345</v>
      </c>
      <c r="F10" s="53">
        <f>E10*S15</f>
        <v>70897.5</v>
      </c>
      <c r="G10" s="53">
        <f>E10*S5</f>
        <v>14128.302</v>
      </c>
      <c r="H10" s="54">
        <f t="shared" si="0"/>
        <v>85025.801999999996</v>
      </c>
      <c r="I10" s="55">
        <f t="shared" si="1"/>
        <v>262325.80200000003</v>
      </c>
      <c r="J10" s="35"/>
      <c r="K10" s="35"/>
      <c r="L10" s="91"/>
      <c r="M10" s="97" t="s">
        <v>93</v>
      </c>
      <c r="N10" s="93"/>
      <c r="O10" s="93"/>
      <c r="P10" s="96">
        <f>SUM(C7:C29)-C13-C15-C23-C26</f>
        <v>23936</v>
      </c>
      <c r="Q10" s="93"/>
      <c r="R10" s="93"/>
      <c r="S10" s="93"/>
      <c r="T10" s="93"/>
      <c r="U10" s="93"/>
    </row>
    <row r="11" spans="1:23" ht="15.75">
      <c r="A11" s="35">
        <v>6</v>
      </c>
      <c r="B11" s="45" t="s">
        <v>11</v>
      </c>
      <c r="C11" s="14"/>
      <c r="D11" s="57">
        <f>C11*280</f>
        <v>0</v>
      </c>
      <c r="E11" s="47">
        <v>0</v>
      </c>
      <c r="F11" s="58">
        <f>E11*248.366667</f>
        <v>0</v>
      </c>
      <c r="G11" s="58">
        <f t="shared" ref="G11:G24" si="2">E11*35.867435</f>
        <v>0</v>
      </c>
      <c r="H11" s="59">
        <f t="shared" si="0"/>
        <v>0</v>
      </c>
      <c r="I11" s="60">
        <f t="shared" si="1"/>
        <v>0</v>
      </c>
      <c r="J11" s="35"/>
      <c r="K11" s="35"/>
      <c r="L11" s="91"/>
      <c r="M11" s="97" t="s">
        <v>94</v>
      </c>
      <c r="N11" s="93"/>
      <c r="O11" s="93"/>
      <c r="P11" s="96">
        <f>P9/P10</f>
        <v>196.77473262032086</v>
      </c>
      <c r="Q11" s="93"/>
      <c r="R11" s="93"/>
      <c r="S11" s="93"/>
      <c r="T11" s="93"/>
      <c r="U11" s="93"/>
    </row>
    <row r="12" spans="1:23" ht="15.75">
      <c r="A12" s="35">
        <v>7</v>
      </c>
      <c r="B12" s="45" t="s">
        <v>12</v>
      </c>
      <c r="C12" s="14">
        <v>181</v>
      </c>
      <c r="D12" s="51">
        <f>C12*197</f>
        <v>35657</v>
      </c>
      <c r="E12" s="52">
        <v>80</v>
      </c>
      <c r="F12" s="53">
        <f>E12*S15</f>
        <v>16440</v>
      </c>
      <c r="G12" s="53">
        <f>E12*S5</f>
        <v>3276.1279999999997</v>
      </c>
      <c r="H12" s="54">
        <f t="shared" si="0"/>
        <v>19716.128000000001</v>
      </c>
      <c r="I12" s="55">
        <f t="shared" si="1"/>
        <v>55373.127999999997</v>
      </c>
      <c r="J12" s="35"/>
      <c r="K12" s="35"/>
      <c r="L12" s="91"/>
      <c r="M12" s="97"/>
      <c r="N12" s="93"/>
      <c r="O12" s="93"/>
      <c r="P12" s="96"/>
      <c r="Q12" s="93"/>
      <c r="R12" s="93"/>
      <c r="S12" s="93"/>
      <c r="T12" s="93"/>
      <c r="U12" s="93"/>
    </row>
    <row r="13" spans="1:23" ht="15.75">
      <c r="A13" s="35">
        <v>8</v>
      </c>
      <c r="B13" s="45" t="s">
        <v>13</v>
      </c>
      <c r="C13" s="14">
        <v>670</v>
      </c>
      <c r="D13" s="57">
        <v>0</v>
      </c>
      <c r="E13" s="47">
        <v>0</v>
      </c>
      <c r="F13" s="58">
        <f>E13*248.366667</f>
        <v>0</v>
      </c>
      <c r="G13" s="58">
        <f t="shared" si="2"/>
        <v>0</v>
      </c>
      <c r="H13" s="59">
        <f t="shared" si="0"/>
        <v>0</v>
      </c>
      <c r="I13" s="60">
        <f t="shared" si="1"/>
        <v>0</v>
      </c>
      <c r="J13" s="35"/>
      <c r="K13" s="35"/>
      <c r="L13" s="91"/>
      <c r="M13" s="93"/>
      <c r="N13" s="93"/>
      <c r="O13" s="93"/>
      <c r="P13" s="96"/>
      <c r="Q13" s="93"/>
      <c r="R13" s="93"/>
      <c r="S13" s="93"/>
      <c r="T13" s="93"/>
      <c r="U13" s="93"/>
    </row>
    <row r="14" spans="1:23" ht="15.75">
      <c r="A14" s="35">
        <v>9</v>
      </c>
      <c r="B14" s="45" t="s">
        <v>14</v>
      </c>
      <c r="C14" s="14">
        <v>507</v>
      </c>
      <c r="D14" s="51">
        <f>C14*197</f>
        <v>99879</v>
      </c>
      <c r="E14" s="52">
        <v>176</v>
      </c>
      <c r="F14" s="53">
        <f>E14*S15</f>
        <v>36168</v>
      </c>
      <c r="G14" s="53">
        <f>E14*S5</f>
        <v>7207.4816000000001</v>
      </c>
      <c r="H14" s="54">
        <f t="shared" si="0"/>
        <v>43375.481599999999</v>
      </c>
      <c r="I14" s="55">
        <f t="shared" si="1"/>
        <v>143254.4816</v>
      </c>
      <c r="J14" s="35"/>
      <c r="K14" s="35"/>
      <c r="L14" s="91"/>
      <c r="M14" s="93"/>
      <c r="N14" s="93"/>
      <c r="O14" s="93"/>
      <c r="P14" s="96"/>
      <c r="Q14" s="93"/>
      <c r="R14" s="93"/>
      <c r="S14" s="93"/>
      <c r="T14" s="93"/>
      <c r="U14" s="93"/>
    </row>
    <row r="15" spans="1:23" ht="15.75">
      <c r="A15" s="35">
        <v>10</v>
      </c>
      <c r="B15" s="45" t="s">
        <v>15</v>
      </c>
      <c r="C15" s="14">
        <v>1750</v>
      </c>
      <c r="D15" s="57">
        <v>0</v>
      </c>
      <c r="E15" s="47">
        <v>0</v>
      </c>
      <c r="F15" s="58">
        <f>E15*248.366667</f>
        <v>0</v>
      </c>
      <c r="G15" s="58">
        <f t="shared" si="2"/>
        <v>0</v>
      </c>
      <c r="H15" s="59">
        <f t="shared" si="0"/>
        <v>0</v>
      </c>
      <c r="I15" s="60">
        <f t="shared" si="1"/>
        <v>0</v>
      </c>
      <c r="J15" s="35"/>
      <c r="K15" s="35"/>
      <c r="L15" s="91"/>
      <c r="M15" s="93"/>
      <c r="N15" s="98"/>
      <c r="O15" s="99"/>
      <c r="P15" s="93"/>
      <c r="Q15" s="93"/>
      <c r="R15" s="93"/>
      <c r="S15" s="94">
        <v>205.5</v>
      </c>
      <c r="T15" s="93"/>
      <c r="U15" s="93"/>
    </row>
    <row r="16" spans="1:23" ht="15.75">
      <c r="A16" s="35">
        <v>11</v>
      </c>
      <c r="B16" s="45" t="s">
        <v>16</v>
      </c>
      <c r="C16" s="14"/>
      <c r="D16" s="57">
        <f>C16*280</f>
        <v>0</v>
      </c>
      <c r="E16" s="47">
        <v>0</v>
      </c>
      <c r="F16" s="58">
        <f>E16*248.366667</f>
        <v>0</v>
      </c>
      <c r="G16" s="58">
        <f t="shared" si="2"/>
        <v>0</v>
      </c>
      <c r="H16" s="59">
        <f t="shared" si="0"/>
        <v>0</v>
      </c>
      <c r="I16" s="60">
        <f t="shared" si="1"/>
        <v>0</v>
      </c>
      <c r="J16" s="35"/>
      <c r="K16" s="35"/>
      <c r="L16" s="91"/>
      <c r="M16" s="93"/>
      <c r="N16" s="98"/>
      <c r="O16" s="99"/>
      <c r="P16" s="100"/>
      <c r="Q16" s="101"/>
      <c r="R16" s="93"/>
      <c r="S16" s="93"/>
      <c r="T16" s="93"/>
      <c r="U16" s="93"/>
    </row>
    <row r="17" spans="1:21" ht="15.75">
      <c r="A17" s="35">
        <v>12</v>
      </c>
      <c r="B17" s="45" t="s">
        <v>17</v>
      </c>
      <c r="C17" s="14">
        <v>716</v>
      </c>
      <c r="D17" s="51">
        <f t="shared" ref="D17:D22" si="3">C17*197</f>
        <v>141052</v>
      </c>
      <c r="E17" s="52">
        <v>289</v>
      </c>
      <c r="F17" s="53">
        <f>E17*S15</f>
        <v>59389.5</v>
      </c>
      <c r="G17" s="53">
        <f>E17*S5</f>
        <v>11835.0124</v>
      </c>
      <c r="H17" s="54">
        <f t="shared" si="0"/>
        <v>71224.512400000007</v>
      </c>
      <c r="I17" s="55">
        <f t="shared" si="1"/>
        <v>212276.51240000001</v>
      </c>
      <c r="J17" s="35"/>
      <c r="K17" s="63"/>
      <c r="L17" s="91"/>
      <c r="M17" s="93"/>
      <c r="N17" s="98"/>
      <c r="O17" s="102"/>
      <c r="P17" s="101"/>
      <c r="Q17" s="101"/>
      <c r="R17" s="93"/>
      <c r="S17" s="93"/>
      <c r="T17" s="93"/>
      <c r="U17" s="93"/>
    </row>
    <row r="18" spans="1:21" ht="15.75">
      <c r="A18" s="35">
        <v>13</v>
      </c>
      <c r="B18" s="45" t="s">
        <v>18</v>
      </c>
      <c r="C18" s="14">
        <v>341</v>
      </c>
      <c r="D18" s="51">
        <f t="shared" si="3"/>
        <v>67177</v>
      </c>
      <c r="E18" s="52">
        <v>114</v>
      </c>
      <c r="F18" s="53">
        <f>E18*S15</f>
        <v>23427</v>
      </c>
      <c r="G18" s="56"/>
      <c r="H18" s="54">
        <f t="shared" si="0"/>
        <v>23427</v>
      </c>
      <c r="I18" s="55">
        <f t="shared" si="1"/>
        <v>90604</v>
      </c>
      <c r="J18" s="35"/>
      <c r="K18" s="63"/>
      <c r="L18" s="91"/>
      <c r="M18" s="93"/>
      <c r="N18" s="98"/>
      <c r="O18" s="102"/>
      <c r="P18" s="101"/>
      <c r="Q18" s="101"/>
      <c r="R18" s="93"/>
      <c r="S18" s="93"/>
      <c r="T18" s="93"/>
      <c r="U18" s="93"/>
    </row>
    <row r="19" spans="1:21" ht="15.75">
      <c r="A19" s="35">
        <v>14</v>
      </c>
      <c r="B19" s="45" t="s">
        <v>19</v>
      </c>
      <c r="C19" s="14">
        <v>428</v>
      </c>
      <c r="D19" s="51">
        <f t="shared" si="3"/>
        <v>84316</v>
      </c>
      <c r="E19" s="52">
        <v>146</v>
      </c>
      <c r="F19" s="53">
        <f>E19*S15</f>
        <v>30003</v>
      </c>
      <c r="G19" s="53">
        <f>E19*S5</f>
        <v>5978.9336000000003</v>
      </c>
      <c r="H19" s="54">
        <f t="shared" si="0"/>
        <v>35981.933600000004</v>
      </c>
      <c r="I19" s="55">
        <f t="shared" si="1"/>
        <v>120297.9336</v>
      </c>
      <c r="J19" s="35"/>
      <c r="K19" s="63"/>
      <c r="L19" s="91"/>
      <c r="M19" s="103"/>
      <c r="N19" s="98"/>
      <c r="O19" s="102"/>
      <c r="P19" s="101"/>
      <c r="Q19" s="101"/>
      <c r="R19" s="93"/>
      <c r="S19" s="93"/>
      <c r="T19" s="93"/>
      <c r="U19" s="93"/>
    </row>
    <row r="20" spans="1:21" ht="15.75">
      <c r="A20" s="35">
        <v>15</v>
      </c>
      <c r="B20" s="45" t="s">
        <v>20</v>
      </c>
      <c r="C20" s="14">
        <v>557</v>
      </c>
      <c r="D20" s="51">
        <f t="shared" si="3"/>
        <v>109729</v>
      </c>
      <c r="E20" s="52">
        <v>217</v>
      </c>
      <c r="F20" s="53">
        <f>E20*S15</f>
        <v>44593.5</v>
      </c>
      <c r="G20" s="53">
        <f>E20*S5</f>
        <v>8886.4971999999998</v>
      </c>
      <c r="H20" s="54">
        <f t="shared" si="0"/>
        <v>53479.997199999998</v>
      </c>
      <c r="I20" s="55">
        <f t="shared" si="1"/>
        <v>163208.99719999998</v>
      </c>
      <c r="J20" s="35"/>
      <c r="K20" s="63"/>
      <c r="L20" s="91"/>
      <c r="M20" s="103"/>
      <c r="N20" s="98"/>
      <c r="O20" s="102"/>
      <c r="P20" s="101"/>
      <c r="Q20" s="101"/>
      <c r="R20" s="93"/>
      <c r="S20" s="93"/>
      <c r="T20" s="93"/>
      <c r="U20" s="93"/>
    </row>
    <row r="21" spans="1:21" ht="15.75">
      <c r="A21" s="35">
        <v>16</v>
      </c>
      <c r="B21" s="45" t="s">
        <v>21</v>
      </c>
      <c r="C21" s="14">
        <v>766</v>
      </c>
      <c r="D21" s="51">
        <f t="shared" si="3"/>
        <v>150902</v>
      </c>
      <c r="E21" s="52">
        <v>270</v>
      </c>
      <c r="F21" s="53">
        <f>E21*S15</f>
        <v>55485</v>
      </c>
      <c r="G21" s="53">
        <f>E21*S5</f>
        <v>11056.931999999999</v>
      </c>
      <c r="H21" s="54">
        <f t="shared" si="0"/>
        <v>66541.932000000001</v>
      </c>
      <c r="I21" s="55">
        <f t="shared" si="1"/>
        <v>217443.932</v>
      </c>
      <c r="J21" s="35"/>
      <c r="K21" s="63"/>
      <c r="L21" s="91"/>
      <c r="M21" s="103"/>
      <c r="N21" s="98"/>
      <c r="O21" s="102"/>
      <c r="P21" s="101"/>
      <c r="Q21" s="101"/>
      <c r="R21" s="93"/>
      <c r="S21" s="93"/>
      <c r="T21" s="93"/>
      <c r="U21" s="93"/>
    </row>
    <row r="22" spans="1:21" ht="15.75">
      <c r="A22" s="35">
        <v>17</v>
      </c>
      <c r="B22" s="45" t="s">
        <v>22</v>
      </c>
      <c r="C22" s="14">
        <v>332</v>
      </c>
      <c r="D22" s="51">
        <f t="shared" si="3"/>
        <v>65404</v>
      </c>
      <c r="E22" s="47">
        <v>0</v>
      </c>
      <c r="F22" s="58">
        <f>E22*248.366667</f>
        <v>0</v>
      </c>
      <c r="G22" s="58">
        <f t="shared" si="2"/>
        <v>0</v>
      </c>
      <c r="H22" s="59">
        <f t="shared" si="0"/>
        <v>0</v>
      </c>
      <c r="I22" s="55">
        <f t="shared" si="1"/>
        <v>65404</v>
      </c>
      <c r="J22" s="35"/>
      <c r="K22" s="63"/>
      <c r="L22" s="91"/>
      <c r="M22" s="103"/>
      <c r="N22" s="98"/>
      <c r="O22" s="102"/>
      <c r="P22" s="100"/>
      <c r="Q22" s="101"/>
      <c r="R22" s="93"/>
      <c r="S22" s="93"/>
      <c r="T22" s="93"/>
      <c r="U22" s="93"/>
    </row>
    <row r="23" spans="1:21" ht="15.75">
      <c r="A23" s="35">
        <v>18</v>
      </c>
      <c r="B23" s="45" t="s">
        <v>23</v>
      </c>
      <c r="C23" s="14">
        <v>367</v>
      </c>
      <c r="D23" s="57">
        <v>0</v>
      </c>
      <c r="E23" s="47">
        <v>0</v>
      </c>
      <c r="F23" s="58">
        <f>E23*248.366667</f>
        <v>0</v>
      </c>
      <c r="G23" s="58">
        <f t="shared" si="2"/>
        <v>0</v>
      </c>
      <c r="H23" s="59">
        <f t="shared" si="0"/>
        <v>0</v>
      </c>
      <c r="I23" s="60">
        <f t="shared" si="1"/>
        <v>0</v>
      </c>
      <c r="J23" s="35"/>
      <c r="K23" s="63"/>
      <c r="L23" s="91"/>
      <c r="M23" s="103"/>
      <c r="N23" s="98"/>
      <c r="O23" s="99"/>
      <c r="P23" s="100"/>
      <c r="Q23" s="101"/>
    </row>
    <row r="24" spans="1:21" ht="15.75">
      <c r="A24" s="35">
        <v>19</v>
      </c>
      <c r="B24" s="45" t="s">
        <v>24</v>
      </c>
      <c r="C24" s="14"/>
      <c r="D24" s="57">
        <f>C24*280</f>
        <v>0</v>
      </c>
      <c r="E24" s="47">
        <v>0</v>
      </c>
      <c r="F24" s="58">
        <f>E24*248.366667</f>
        <v>0</v>
      </c>
      <c r="G24" s="58">
        <f t="shared" si="2"/>
        <v>0</v>
      </c>
      <c r="H24" s="59">
        <f t="shared" si="0"/>
        <v>0</v>
      </c>
      <c r="I24" s="60">
        <f t="shared" si="1"/>
        <v>0</v>
      </c>
      <c r="J24" s="35"/>
      <c r="K24" s="63"/>
      <c r="L24" s="91"/>
      <c r="M24" s="103"/>
      <c r="N24" s="98"/>
      <c r="O24" s="99"/>
      <c r="P24" s="100"/>
      <c r="Q24" s="101"/>
    </row>
    <row r="25" spans="1:21" ht="15.75">
      <c r="A25" s="35">
        <v>20</v>
      </c>
      <c r="B25" s="45" t="s">
        <v>25</v>
      </c>
      <c r="C25" s="14">
        <v>2362</v>
      </c>
      <c r="D25" s="51">
        <f>C25*197</f>
        <v>465314</v>
      </c>
      <c r="E25" s="52">
        <v>932</v>
      </c>
      <c r="F25" s="53">
        <f>E25*S15</f>
        <v>191526</v>
      </c>
      <c r="G25" s="56"/>
      <c r="H25" s="54">
        <f t="shared" si="0"/>
        <v>191526</v>
      </c>
      <c r="I25" s="55">
        <f t="shared" si="1"/>
        <v>656840</v>
      </c>
      <c r="J25" s="35"/>
      <c r="K25" s="63"/>
      <c r="L25" s="91"/>
      <c r="M25" s="103"/>
      <c r="N25" s="98"/>
      <c r="O25" s="102"/>
      <c r="P25" s="101"/>
      <c r="Q25" s="101"/>
    </row>
    <row r="26" spans="1:21" ht="15.75">
      <c r="A26" s="35">
        <v>21</v>
      </c>
      <c r="B26" s="45" t="s">
        <v>26</v>
      </c>
      <c r="C26" s="14">
        <v>154</v>
      </c>
      <c r="D26" s="57">
        <v>0</v>
      </c>
      <c r="E26" s="61">
        <v>90</v>
      </c>
      <c r="F26" s="53">
        <f>E26*S15</f>
        <v>18495</v>
      </c>
      <c r="G26" s="53">
        <f>E26*S5</f>
        <v>3685.6439999999998</v>
      </c>
      <c r="H26" s="54">
        <f t="shared" si="0"/>
        <v>22180.644</v>
      </c>
      <c r="I26" s="55">
        <f t="shared" si="1"/>
        <v>22180.644</v>
      </c>
      <c r="J26" s="35"/>
      <c r="K26" s="63"/>
      <c r="L26" s="91"/>
      <c r="M26" s="103"/>
      <c r="N26" s="98"/>
      <c r="O26" s="99"/>
      <c r="P26" s="100"/>
      <c r="Q26" s="101"/>
    </row>
    <row r="27" spans="1:21" ht="15.75">
      <c r="A27" s="35">
        <v>22</v>
      </c>
      <c r="B27" s="45" t="s">
        <v>27</v>
      </c>
      <c r="C27" s="14">
        <v>1404</v>
      </c>
      <c r="D27" s="51">
        <f>C27*197</f>
        <v>276588</v>
      </c>
      <c r="E27" s="52">
        <v>575</v>
      </c>
      <c r="F27" s="53">
        <f>E27*S15</f>
        <v>118162.5</v>
      </c>
      <c r="G27" s="53">
        <f>E27*S5</f>
        <v>23547.17</v>
      </c>
      <c r="H27" s="54">
        <f t="shared" si="0"/>
        <v>141709.66999999998</v>
      </c>
      <c r="I27" s="55">
        <f t="shared" si="1"/>
        <v>418297.67</v>
      </c>
      <c r="J27" s="35"/>
      <c r="K27" s="63"/>
      <c r="L27" s="91"/>
      <c r="M27" s="103"/>
      <c r="N27" s="98"/>
      <c r="O27" s="102"/>
      <c r="P27" s="101"/>
      <c r="Q27" s="101"/>
    </row>
    <row r="28" spans="1:21" ht="15.75">
      <c r="A28" s="35">
        <v>23</v>
      </c>
      <c r="B28" s="45" t="s">
        <v>28</v>
      </c>
      <c r="C28" s="14">
        <v>841</v>
      </c>
      <c r="D28" s="51">
        <f>C28*197</f>
        <v>165677</v>
      </c>
      <c r="E28" s="52">
        <v>322</v>
      </c>
      <c r="F28" s="53">
        <f>E28*S15</f>
        <v>66171</v>
      </c>
      <c r="G28" s="53">
        <f>E28*S5</f>
        <v>13186.415199999999</v>
      </c>
      <c r="H28" s="54">
        <f t="shared" si="0"/>
        <v>79357.415200000003</v>
      </c>
      <c r="I28" s="55">
        <f t="shared" si="1"/>
        <v>245034.41519999999</v>
      </c>
      <c r="J28" s="35"/>
      <c r="K28" s="63"/>
      <c r="L28" s="91"/>
      <c r="M28" s="103"/>
      <c r="N28" s="98"/>
      <c r="O28" s="102"/>
      <c r="P28" s="101"/>
      <c r="Q28" s="101"/>
    </row>
    <row r="29" spans="1:21" ht="15.75">
      <c r="A29" s="35">
        <v>24</v>
      </c>
      <c r="B29" s="45" t="s">
        <v>29</v>
      </c>
      <c r="C29" s="14">
        <v>303</v>
      </c>
      <c r="D29" s="51">
        <f>C29*197</f>
        <v>59691</v>
      </c>
      <c r="E29" s="52">
        <v>119</v>
      </c>
      <c r="F29" s="53">
        <f>E29*S15</f>
        <v>24454.5</v>
      </c>
      <c r="G29" s="56"/>
      <c r="H29" s="54">
        <f t="shared" si="0"/>
        <v>24454.5</v>
      </c>
      <c r="I29" s="55">
        <f t="shared" si="1"/>
        <v>84145.5</v>
      </c>
      <c r="J29" s="35"/>
      <c r="K29" s="63"/>
      <c r="L29" s="91"/>
      <c r="M29" s="103"/>
      <c r="N29" s="98"/>
      <c r="O29" s="102"/>
      <c r="P29" s="101"/>
      <c r="Q29" s="101"/>
    </row>
    <row r="30" spans="1:21" ht="15.75">
      <c r="A30" s="35">
        <v>25</v>
      </c>
      <c r="B30" s="62" t="s">
        <v>30</v>
      </c>
      <c r="C30" s="18"/>
      <c r="D30" s="46">
        <v>0</v>
      </c>
      <c r="E30" s="47">
        <v>0</v>
      </c>
      <c r="F30" s="48">
        <v>0</v>
      </c>
      <c r="G30" s="48">
        <v>0</v>
      </c>
      <c r="H30" s="59">
        <v>0</v>
      </c>
      <c r="I30" s="60">
        <v>0</v>
      </c>
      <c r="J30" s="35"/>
      <c r="K30" s="63"/>
      <c r="L30" s="91"/>
      <c r="M30" s="103"/>
      <c r="N30" s="98"/>
      <c r="O30" s="99"/>
      <c r="P30" s="100"/>
      <c r="Q30" s="100"/>
    </row>
    <row r="31" spans="1:21" ht="16.5" thickBot="1">
      <c r="A31" s="63"/>
      <c r="B31" s="62" t="s">
        <v>80</v>
      </c>
      <c r="C31" s="64"/>
      <c r="D31" s="65">
        <v>0</v>
      </c>
      <c r="E31" s="66">
        <v>0</v>
      </c>
      <c r="F31" s="67">
        <v>0</v>
      </c>
      <c r="G31" s="68">
        <v>0</v>
      </c>
      <c r="H31" s="69">
        <v>580000</v>
      </c>
      <c r="I31" s="55">
        <v>580000</v>
      </c>
      <c r="J31" s="35"/>
      <c r="K31" s="63"/>
      <c r="L31" s="104"/>
      <c r="M31" s="103"/>
      <c r="N31" s="105"/>
      <c r="O31" s="99"/>
      <c r="P31" s="100"/>
      <c r="Q31" s="101"/>
    </row>
    <row r="32" spans="1:21" ht="16.5" thickBot="1">
      <c r="A32" s="63"/>
      <c r="B32" s="70" t="s">
        <v>32</v>
      </c>
      <c r="C32" s="71">
        <f t="shared" ref="C32:D32" si="4">SUM(C6:C31)</f>
        <v>27917</v>
      </c>
      <c r="D32" s="72">
        <f t="shared" si="4"/>
        <v>4715392</v>
      </c>
      <c r="E32" s="73">
        <f>SUM(E6:E31)</f>
        <v>9767</v>
      </c>
      <c r="F32" s="74">
        <f>SUM(F6:F31)</f>
        <v>2007118.5</v>
      </c>
      <c r="G32" s="114">
        <f>SUM(G6:G31)</f>
        <v>346000.06839999987</v>
      </c>
      <c r="H32" s="75">
        <f>SUM(H6:H31)</f>
        <v>2933118.5684000002</v>
      </c>
      <c r="I32" s="76">
        <f>SUM(I6:I31)</f>
        <v>7648510.5684000002</v>
      </c>
      <c r="J32" s="77"/>
      <c r="K32" s="63"/>
      <c r="L32" s="104"/>
      <c r="M32" s="106"/>
      <c r="N32" s="106"/>
      <c r="O32" s="107"/>
      <c r="P32" s="107"/>
      <c r="Q32" s="107"/>
    </row>
    <row r="33" spans="1:17">
      <c r="A33" s="63"/>
      <c r="B33" s="35"/>
      <c r="C33" s="35"/>
      <c r="D33" s="35"/>
      <c r="E33" s="77"/>
      <c r="F33" s="35"/>
      <c r="G33" s="35"/>
      <c r="H33" s="35"/>
      <c r="I33" s="78">
        <v>1005000</v>
      </c>
      <c r="J33" s="35"/>
      <c r="K33" s="35"/>
      <c r="L33" s="91"/>
      <c r="M33" s="91"/>
      <c r="N33" s="104"/>
      <c r="O33" s="104"/>
      <c r="P33" s="104"/>
      <c r="Q33" s="104"/>
    </row>
    <row r="34" spans="1:17">
      <c r="A34" s="63"/>
      <c r="B34" s="35"/>
      <c r="C34" s="35"/>
      <c r="D34" s="35"/>
      <c r="E34" s="35"/>
      <c r="F34" s="77"/>
      <c r="G34" s="35"/>
      <c r="H34" s="35"/>
      <c r="I34" s="79">
        <f>I32+I33</f>
        <v>8653510.5683999993</v>
      </c>
      <c r="J34" s="35"/>
      <c r="K34" s="35"/>
      <c r="L34" s="35"/>
      <c r="M34" s="35"/>
      <c r="N34" s="63"/>
      <c r="O34" s="63"/>
      <c r="P34" s="63"/>
      <c r="Q34" s="63"/>
    </row>
    <row r="35" spans="1:17">
      <c r="A35" s="63"/>
      <c r="F35" s="80"/>
      <c r="N35" s="63"/>
      <c r="O35" s="63"/>
      <c r="P35" s="63"/>
      <c r="Q35" s="108"/>
    </row>
    <row r="36" spans="1:17">
      <c r="A36" s="63"/>
      <c r="F36" s="80"/>
      <c r="N36" s="63"/>
      <c r="O36" s="63"/>
      <c r="P36" s="63"/>
      <c r="Q36" s="108"/>
    </row>
    <row r="37" spans="1:17" ht="30.75" thickBot="1">
      <c r="B37" s="366" t="s">
        <v>81</v>
      </c>
      <c r="C37" s="366"/>
      <c r="D37" s="366"/>
      <c r="E37" s="366"/>
      <c r="F37" s="366"/>
      <c r="G37" s="366"/>
      <c r="H37" s="366"/>
      <c r="P37" s="63"/>
      <c r="Q37" s="63"/>
    </row>
    <row r="38" spans="1:17" ht="16.5" thickBot="1">
      <c r="A38" s="81" t="s">
        <v>35</v>
      </c>
      <c r="B38" s="371" t="s">
        <v>36</v>
      </c>
      <c r="C38" s="371"/>
      <c r="D38" s="372" t="s">
        <v>37</v>
      </c>
      <c r="E38" s="372"/>
      <c r="F38" s="371" t="s">
        <v>38</v>
      </c>
      <c r="G38" s="371"/>
      <c r="H38" s="371"/>
      <c r="I38" s="371"/>
      <c r="J38" s="373"/>
      <c r="P38" s="63"/>
      <c r="Q38" s="63"/>
    </row>
    <row r="39" spans="1:17" ht="15.75">
      <c r="A39" s="82">
        <v>1</v>
      </c>
      <c r="B39" s="83" t="s">
        <v>82</v>
      </c>
      <c r="C39" s="84"/>
      <c r="D39" s="363">
        <v>5715000</v>
      </c>
      <c r="E39" s="387"/>
      <c r="F39" s="358">
        <v>0.27</v>
      </c>
      <c r="G39" s="359"/>
      <c r="H39" s="359"/>
      <c r="I39" s="359"/>
      <c r="J39" s="360"/>
      <c r="P39" s="63"/>
      <c r="Q39" s="63"/>
    </row>
    <row r="40" spans="1:17" ht="15.75">
      <c r="A40" s="82">
        <v>2</v>
      </c>
      <c r="B40" s="361" t="s">
        <v>83</v>
      </c>
      <c r="C40" s="362"/>
      <c r="D40" s="363">
        <v>762000</v>
      </c>
      <c r="E40" s="363"/>
      <c r="F40" s="358">
        <v>0.27</v>
      </c>
      <c r="G40" s="359"/>
      <c r="H40" s="359"/>
      <c r="I40" s="359"/>
      <c r="J40" s="360"/>
      <c r="P40" s="63"/>
      <c r="Q40" s="63"/>
    </row>
    <row r="41" spans="1:17" ht="15.75">
      <c r="A41" s="82">
        <v>4</v>
      </c>
      <c r="B41" s="361" t="s">
        <v>84</v>
      </c>
      <c r="C41" s="362"/>
      <c r="D41" s="363">
        <v>90000</v>
      </c>
      <c r="E41" s="363"/>
      <c r="F41" s="359" t="s">
        <v>85</v>
      </c>
      <c r="G41" s="359"/>
      <c r="H41" s="359"/>
      <c r="I41" s="359"/>
      <c r="J41" s="360"/>
      <c r="P41" s="63"/>
      <c r="Q41" s="63"/>
    </row>
    <row r="42" spans="1:17" ht="15.75">
      <c r="A42" s="82">
        <v>5</v>
      </c>
      <c r="B42" s="361" t="s">
        <v>86</v>
      </c>
      <c r="C42" s="362"/>
      <c r="D42" s="363">
        <v>346000</v>
      </c>
      <c r="E42" s="363"/>
      <c r="F42" s="358">
        <v>0.27</v>
      </c>
      <c r="G42" s="359"/>
      <c r="H42" s="359"/>
      <c r="I42" s="359"/>
      <c r="J42" s="360"/>
      <c r="P42" s="63"/>
      <c r="Q42" s="63"/>
    </row>
    <row r="43" spans="1:17" ht="15.75">
      <c r="A43" s="82">
        <v>6</v>
      </c>
      <c r="B43" s="361" t="s">
        <v>87</v>
      </c>
      <c r="C43" s="362"/>
      <c r="D43" s="363">
        <v>1639287</v>
      </c>
      <c r="E43" s="363"/>
      <c r="F43" s="386">
        <v>0.05</v>
      </c>
      <c r="G43" s="359"/>
      <c r="H43" s="359"/>
      <c r="I43" s="359"/>
      <c r="J43" s="360"/>
      <c r="P43" s="63"/>
      <c r="Q43" s="63"/>
    </row>
    <row r="44" spans="1:17" ht="16.5" thickBot="1">
      <c r="A44" s="82">
        <v>7</v>
      </c>
      <c r="B44" s="85" t="s">
        <v>88</v>
      </c>
      <c r="C44" s="85"/>
      <c r="D44" s="375">
        <v>101224</v>
      </c>
      <c r="E44" s="376"/>
      <c r="F44" s="377" t="s">
        <v>89</v>
      </c>
      <c r="G44" s="378"/>
      <c r="H44" s="378"/>
      <c r="I44" s="378"/>
      <c r="J44" s="379"/>
      <c r="P44" s="63"/>
      <c r="Q44" s="63"/>
    </row>
    <row r="45" spans="1:17" ht="18.75" thickBot="1">
      <c r="A45" s="380" t="s">
        <v>61</v>
      </c>
      <c r="B45" s="381"/>
      <c r="C45" s="381"/>
      <c r="D45" s="382">
        <f>SUM(D39:E44)</f>
        <v>8653511</v>
      </c>
      <c r="E45" s="383"/>
      <c r="F45" s="384"/>
      <c r="G45" s="384"/>
      <c r="H45" s="384"/>
      <c r="I45" s="384"/>
      <c r="J45" s="385"/>
      <c r="P45" s="63"/>
      <c r="Q45" s="63"/>
    </row>
    <row r="46" spans="1:17">
      <c r="M46" s="80"/>
      <c r="P46" s="63"/>
      <c r="Q46" s="63"/>
    </row>
    <row r="47" spans="1:17">
      <c r="B47" s="63"/>
      <c r="C47" s="63"/>
      <c r="D47" s="63"/>
      <c r="E47" s="63"/>
      <c r="F47" s="63"/>
      <c r="G47" s="63"/>
      <c r="H47" s="63"/>
    </row>
    <row r="49" spans="2:13" ht="15.75">
      <c r="B49" s="109"/>
      <c r="C49" s="110"/>
      <c r="E49" s="109"/>
      <c r="F49" s="110"/>
      <c r="J49" s="80"/>
    </row>
    <row r="50" spans="2:13" ht="15.75">
      <c r="B50" s="111"/>
      <c r="C50" s="110"/>
      <c r="E50" s="111"/>
      <c r="F50" s="110"/>
    </row>
    <row r="51" spans="2:13" ht="15.75">
      <c r="B51" s="109"/>
      <c r="C51" s="110"/>
      <c r="E51" s="109"/>
      <c r="F51" s="110"/>
    </row>
    <row r="52" spans="2:13">
      <c r="M52" s="80"/>
    </row>
    <row r="54" spans="2:13">
      <c r="B54" s="112"/>
      <c r="C54" s="80"/>
      <c r="E54" s="112"/>
      <c r="F54" s="80"/>
    </row>
    <row r="55" spans="2:13">
      <c r="B55" s="113"/>
      <c r="C55" s="80"/>
      <c r="E55" s="113"/>
      <c r="F55" s="80"/>
    </row>
    <row r="56" spans="2:13">
      <c r="B56" s="112"/>
      <c r="C56" s="80"/>
      <c r="E56" s="112"/>
      <c r="F56" s="80"/>
    </row>
    <row r="57" spans="2:13">
      <c r="B57" s="112"/>
      <c r="E57" s="112"/>
    </row>
    <row r="58" spans="2:13">
      <c r="B58" s="112"/>
    </row>
  </sheetData>
  <mergeCells count="27">
    <mergeCell ref="R3:R4"/>
    <mergeCell ref="D44:E44"/>
    <mergeCell ref="F44:J44"/>
    <mergeCell ref="A45:C45"/>
    <mergeCell ref="D45:E45"/>
    <mergeCell ref="F45:J45"/>
    <mergeCell ref="B42:C42"/>
    <mergeCell ref="D42:E42"/>
    <mergeCell ref="F42:J42"/>
    <mergeCell ref="B43:C43"/>
    <mergeCell ref="D43:E43"/>
    <mergeCell ref="F43:J43"/>
    <mergeCell ref="D39:E39"/>
    <mergeCell ref="F39:J39"/>
    <mergeCell ref="B40:C40"/>
    <mergeCell ref="D40:E40"/>
    <mergeCell ref="F40:J40"/>
    <mergeCell ref="B41:C41"/>
    <mergeCell ref="D41:E41"/>
    <mergeCell ref="F41:J41"/>
    <mergeCell ref="A1:H1"/>
    <mergeCell ref="B3:H3"/>
    <mergeCell ref="E4:H4"/>
    <mergeCell ref="B37:H37"/>
    <mergeCell ref="B38:C38"/>
    <mergeCell ref="D38:E38"/>
    <mergeCell ref="F38:J38"/>
  </mergeCells>
  <pageMargins left="0.7" right="0.7" top="0.75" bottom="0.75" header="0.3" footer="0.3"/>
  <pageSetup paperSize="8" scale="81" orientation="portrait" verticalDpi="0" r:id="rId1"/>
  <colBreaks count="1" manualBreakCount="1">
    <brk id="10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topLeftCell="M1" zoomScaleNormal="100" workbookViewId="0">
      <selection activeCell="W14" sqref="W14"/>
    </sheetView>
  </sheetViews>
  <sheetFormatPr defaultRowHeight="15"/>
  <cols>
    <col min="1" max="19" width="13.85546875" customWidth="1"/>
    <col min="20" max="20" width="16.140625" customWidth="1"/>
    <col min="21" max="22" width="13.85546875" customWidth="1"/>
  </cols>
  <sheetData>
    <row r="1" spans="1:25" ht="23.25">
      <c r="A1" s="388" t="s">
        <v>104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164"/>
      <c r="W1" s="222"/>
      <c r="X1" s="164"/>
      <c r="Y1" s="164"/>
    </row>
    <row r="2" spans="1: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 t="s">
        <v>165</v>
      </c>
      <c r="U2" s="168"/>
      <c r="V2" s="168"/>
      <c r="W2" s="169"/>
      <c r="X2" s="164"/>
      <c r="Y2" s="164"/>
    </row>
    <row r="3" spans="1:25" ht="114.75">
      <c r="A3" s="170" t="s">
        <v>3</v>
      </c>
      <c r="B3" s="171" t="s">
        <v>105</v>
      </c>
      <c r="C3" s="172" t="s">
        <v>106</v>
      </c>
      <c r="D3" s="172" t="s">
        <v>107</v>
      </c>
      <c r="E3" s="172" t="s">
        <v>108</v>
      </c>
      <c r="F3" s="172" t="s">
        <v>107</v>
      </c>
      <c r="G3" s="172" t="s">
        <v>109</v>
      </c>
      <c r="H3" s="172" t="s">
        <v>110</v>
      </c>
      <c r="I3" s="172" t="s">
        <v>111</v>
      </c>
      <c r="J3" s="172" t="s">
        <v>112</v>
      </c>
      <c r="K3" s="172" t="s">
        <v>113</v>
      </c>
      <c r="L3" s="172" t="s">
        <v>107</v>
      </c>
      <c r="M3" s="173" t="s">
        <v>114</v>
      </c>
      <c r="N3" s="173" t="s">
        <v>107</v>
      </c>
      <c r="O3" s="172" t="s">
        <v>115</v>
      </c>
      <c r="P3" s="172" t="s">
        <v>107</v>
      </c>
      <c r="Q3" s="172" t="s">
        <v>116</v>
      </c>
      <c r="R3" s="172" t="s">
        <v>117</v>
      </c>
      <c r="S3" s="172" t="s">
        <v>107</v>
      </c>
      <c r="T3" s="172" t="s">
        <v>118</v>
      </c>
      <c r="U3" s="164"/>
      <c r="V3" s="164"/>
      <c r="W3" s="164"/>
      <c r="X3" s="164"/>
      <c r="Y3" s="164"/>
    </row>
    <row r="4" spans="1:25" ht="30">
      <c r="A4" s="174" t="s">
        <v>119</v>
      </c>
      <c r="B4" s="175"/>
      <c r="C4" s="223">
        <v>606</v>
      </c>
      <c r="D4" s="176"/>
      <c r="E4" s="223">
        <v>23616</v>
      </c>
      <c r="F4" s="238"/>
      <c r="G4" s="238"/>
      <c r="H4" s="238">
        <v>8236</v>
      </c>
      <c r="I4" s="238"/>
      <c r="J4" s="238">
        <v>2111</v>
      </c>
      <c r="K4" s="238"/>
      <c r="L4" s="238"/>
      <c r="M4" s="239">
        <v>21034</v>
      </c>
      <c r="N4" s="239"/>
      <c r="O4" s="238">
        <v>154</v>
      </c>
      <c r="P4" s="238"/>
      <c r="Q4" s="240">
        <v>16</v>
      </c>
      <c r="R4" s="240"/>
      <c r="S4" s="240"/>
      <c r="T4" s="202">
        <v>55773</v>
      </c>
      <c r="U4" s="164"/>
      <c r="V4" s="164"/>
      <c r="W4" s="164"/>
      <c r="X4" s="164"/>
      <c r="Y4" s="164"/>
    </row>
    <row r="5" spans="1:25" ht="30">
      <c r="A5" s="174" t="s">
        <v>120</v>
      </c>
      <c r="B5" s="177"/>
      <c r="C5" s="226">
        <v>14900</v>
      </c>
      <c r="D5" s="178"/>
      <c r="E5" s="226">
        <v>11392</v>
      </c>
      <c r="F5" s="241"/>
      <c r="G5" s="242"/>
      <c r="H5" s="242">
        <v>25740</v>
      </c>
      <c r="I5" s="242"/>
      <c r="J5" s="242"/>
      <c r="K5" s="242"/>
      <c r="L5" s="242"/>
      <c r="M5" s="242">
        <v>12126.2</v>
      </c>
      <c r="N5" s="242"/>
      <c r="O5" s="242">
        <v>3100</v>
      </c>
      <c r="P5" s="242"/>
      <c r="Q5" s="242">
        <v>38080</v>
      </c>
      <c r="R5" s="242">
        <v>15180</v>
      </c>
      <c r="S5" s="243"/>
      <c r="T5" s="202">
        <v>120518.2</v>
      </c>
      <c r="U5" s="164"/>
      <c r="V5" s="164"/>
      <c r="W5" s="164"/>
      <c r="X5" s="164"/>
      <c r="Y5" s="164"/>
    </row>
    <row r="6" spans="1:25" ht="15.75">
      <c r="A6" s="229" t="s">
        <v>121</v>
      </c>
      <c r="B6" s="230"/>
      <c r="C6" s="226">
        <v>1294</v>
      </c>
      <c r="D6" s="231"/>
      <c r="E6" s="232"/>
      <c r="F6" s="241"/>
      <c r="G6" s="242"/>
      <c r="H6" s="242"/>
      <c r="I6" s="242"/>
      <c r="J6" s="242">
        <v>2591</v>
      </c>
      <c r="K6" s="242"/>
      <c r="L6" s="242"/>
      <c r="M6" s="242"/>
      <c r="N6" s="242"/>
      <c r="O6" s="242"/>
      <c r="P6" s="242"/>
      <c r="Q6" s="242"/>
      <c r="R6" s="242"/>
      <c r="S6" s="244"/>
      <c r="T6" s="202">
        <v>3885</v>
      </c>
      <c r="U6" s="220"/>
      <c r="V6" s="220"/>
      <c r="W6" s="220"/>
      <c r="X6" s="220"/>
      <c r="Y6" s="220"/>
    </row>
    <row r="7" spans="1:25" ht="30">
      <c r="A7" s="174" t="s">
        <v>122</v>
      </c>
      <c r="B7" s="179"/>
      <c r="C7" s="180">
        <v>16800</v>
      </c>
      <c r="D7" s="180">
        <v>0</v>
      </c>
      <c r="E7" s="180">
        <v>35008</v>
      </c>
      <c r="F7" s="245">
        <v>0</v>
      </c>
      <c r="G7" s="245">
        <v>0</v>
      </c>
      <c r="H7" s="245">
        <v>33976</v>
      </c>
      <c r="I7" s="245">
        <v>0</v>
      </c>
      <c r="J7" s="245">
        <v>4702</v>
      </c>
      <c r="K7" s="245">
        <v>0</v>
      </c>
      <c r="L7" s="245">
        <v>0</v>
      </c>
      <c r="M7" s="245">
        <v>33160.199999999997</v>
      </c>
      <c r="N7" s="245">
        <v>0</v>
      </c>
      <c r="O7" s="245">
        <v>3254</v>
      </c>
      <c r="P7" s="245">
        <v>0</v>
      </c>
      <c r="Q7" s="245">
        <v>38096</v>
      </c>
      <c r="R7" s="245">
        <v>15180</v>
      </c>
      <c r="S7" s="245">
        <v>0</v>
      </c>
      <c r="T7" s="245">
        <v>180176.2</v>
      </c>
      <c r="U7" s="182"/>
      <c r="V7" s="183"/>
      <c r="W7" s="183"/>
      <c r="X7" s="183"/>
      <c r="Y7" s="183"/>
    </row>
    <row r="8" spans="1:25" ht="15.75">
      <c r="A8" s="174" t="s">
        <v>123</v>
      </c>
      <c r="B8" s="175"/>
      <c r="C8" s="224">
        <v>14852</v>
      </c>
      <c r="D8" s="181"/>
      <c r="E8" s="225">
        <v>38681</v>
      </c>
      <c r="F8" s="246"/>
      <c r="G8" s="247"/>
      <c r="H8" s="247">
        <v>40175</v>
      </c>
      <c r="I8" s="247"/>
      <c r="J8" s="247">
        <v>7478</v>
      </c>
      <c r="K8" s="247"/>
      <c r="L8" s="247"/>
      <c r="M8" s="247">
        <v>45357</v>
      </c>
      <c r="N8" s="247"/>
      <c r="O8" s="247">
        <v>5016</v>
      </c>
      <c r="P8" s="247"/>
      <c r="Q8" s="247">
        <v>29227</v>
      </c>
      <c r="R8" s="247">
        <v>30263</v>
      </c>
      <c r="S8" s="242"/>
      <c r="T8" s="202">
        <v>211049</v>
      </c>
      <c r="U8" s="164"/>
      <c r="V8" s="164"/>
      <c r="W8" s="164"/>
      <c r="X8" s="164"/>
      <c r="Y8" s="164"/>
    </row>
    <row r="9" spans="1:25" ht="30">
      <c r="A9" s="184" t="s">
        <v>124</v>
      </c>
      <c r="B9" s="185"/>
      <c r="C9" s="186"/>
      <c r="D9" s="187">
        <v>1948</v>
      </c>
      <c r="E9" s="186"/>
      <c r="F9" s="188">
        <v>-3673</v>
      </c>
      <c r="G9" s="188"/>
      <c r="H9" s="188"/>
      <c r="I9" s="189">
        <v>-6199</v>
      </c>
      <c r="J9" s="188"/>
      <c r="K9" s="188"/>
      <c r="L9" s="188">
        <v>-2776</v>
      </c>
      <c r="M9" s="188"/>
      <c r="N9" s="188">
        <v>-12196.800000000003</v>
      </c>
      <c r="O9" s="188"/>
      <c r="P9" s="188">
        <v>-1762</v>
      </c>
      <c r="Q9" s="188">
        <v>8869</v>
      </c>
      <c r="R9" s="188">
        <v>-15083</v>
      </c>
      <c r="S9" s="190">
        <v>-6214</v>
      </c>
      <c r="T9" s="191">
        <v>-30872.800000000003</v>
      </c>
      <c r="U9" s="192"/>
      <c r="V9" s="192"/>
      <c r="W9" s="192"/>
      <c r="X9" s="192"/>
      <c r="Y9" s="192"/>
    </row>
    <row r="10" spans="1:25" ht="15.75">
      <c r="A10" s="174"/>
      <c r="B10" s="175"/>
      <c r="C10" s="165"/>
      <c r="D10" s="165"/>
      <c r="E10" s="165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93"/>
      <c r="R10" s="193"/>
      <c r="S10" s="167"/>
      <c r="T10" s="293"/>
      <c r="U10" s="389"/>
      <c r="V10" s="389"/>
      <c r="W10" s="164"/>
      <c r="X10" s="164"/>
      <c r="Y10" s="164"/>
    </row>
    <row r="11" spans="1:25" ht="15.75">
      <c r="A11" s="174"/>
      <c r="B11" s="175"/>
      <c r="C11" s="165"/>
      <c r="D11" s="165"/>
      <c r="E11" s="165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93"/>
      <c r="R11" s="193"/>
      <c r="S11" s="167"/>
      <c r="T11" s="293"/>
      <c r="U11" s="389"/>
      <c r="V11" s="389"/>
      <c r="W11" s="164"/>
      <c r="X11" s="164"/>
      <c r="Y11" s="164"/>
    </row>
    <row r="12" spans="1:25" ht="16.5">
      <c r="A12" s="194" t="s">
        <v>6</v>
      </c>
      <c r="B12" s="195">
        <v>1040</v>
      </c>
      <c r="C12" s="196" t="s">
        <v>125</v>
      </c>
      <c r="D12" s="197">
        <v>73</v>
      </c>
      <c r="E12" s="196" t="s">
        <v>125</v>
      </c>
      <c r="F12" s="196"/>
      <c r="G12" s="196" t="s">
        <v>125</v>
      </c>
      <c r="H12" s="284"/>
      <c r="I12" s="198"/>
      <c r="J12" s="196" t="s">
        <v>125</v>
      </c>
      <c r="K12" s="196">
        <v>1</v>
      </c>
      <c r="L12" s="197">
        <v>-32.658823529411762</v>
      </c>
      <c r="M12" s="199" t="s">
        <v>126</v>
      </c>
      <c r="N12" s="199"/>
      <c r="O12" s="199" t="s">
        <v>126</v>
      </c>
      <c r="P12" s="199"/>
      <c r="Q12" s="200" t="s">
        <v>125</v>
      </c>
      <c r="R12" s="201" t="s">
        <v>125</v>
      </c>
      <c r="S12" s="202">
        <v>-205.68300445576065</v>
      </c>
      <c r="T12" s="203">
        <v>-166.34182798517242</v>
      </c>
      <c r="U12" s="294"/>
      <c r="V12" s="295"/>
      <c r="W12" s="164"/>
      <c r="X12" s="164"/>
      <c r="Y12" s="164"/>
    </row>
    <row r="13" spans="1:25" ht="16.5">
      <c r="A13" s="194" t="s">
        <v>7</v>
      </c>
      <c r="B13" s="195">
        <v>431</v>
      </c>
      <c r="C13" s="196" t="s">
        <v>125</v>
      </c>
      <c r="D13" s="197">
        <v>30</v>
      </c>
      <c r="E13" s="196" t="s">
        <v>125</v>
      </c>
      <c r="F13" s="196"/>
      <c r="G13" s="196" t="s">
        <v>125</v>
      </c>
      <c r="H13" s="284"/>
      <c r="I13" s="198"/>
      <c r="J13" s="196" t="s">
        <v>125</v>
      </c>
      <c r="K13" s="196"/>
      <c r="L13" s="197"/>
      <c r="M13" s="199" t="s">
        <v>126</v>
      </c>
      <c r="N13" s="199"/>
      <c r="O13" s="199" t="s">
        <v>126</v>
      </c>
      <c r="P13" s="199"/>
      <c r="Q13" s="200" t="s">
        <v>125</v>
      </c>
      <c r="R13" s="201" t="s">
        <v>125</v>
      </c>
      <c r="S13" s="202">
        <v>-85.239783577339267</v>
      </c>
      <c r="T13" s="203">
        <v>-55.239783577339267</v>
      </c>
      <c r="U13" s="294"/>
      <c r="V13" s="295"/>
      <c r="W13" s="164"/>
      <c r="X13" s="164"/>
      <c r="Y13" s="164"/>
    </row>
    <row r="14" spans="1:25" ht="16.5">
      <c r="A14" s="194" t="s">
        <v>8</v>
      </c>
      <c r="B14" s="195">
        <v>13428</v>
      </c>
      <c r="C14" s="196" t="s">
        <v>125</v>
      </c>
      <c r="D14" s="197">
        <v>935</v>
      </c>
      <c r="E14" s="196" t="s">
        <v>125</v>
      </c>
      <c r="F14" s="198">
        <v>-3673</v>
      </c>
      <c r="G14" s="196" t="s">
        <v>125</v>
      </c>
      <c r="H14" s="284">
        <v>44.04</v>
      </c>
      <c r="I14" s="219">
        <v>-7493</v>
      </c>
      <c r="J14" s="196" t="s">
        <v>125</v>
      </c>
      <c r="K14" s="196">
        <v>57</v>
      </c>
      <c r="L14" s="197">
        <v>-1859.5529411764705</v>
      </c>
      <c r="M14" s="196" t="s">
        <v>125</v>
      </c>
      <c r="N14" s="196">
        <v>-12197</v>
      </c>
      <c r="O14" s="196" t="s">
        <v>125</v>
      </c>
      <c r="P14" s="196">
        <v>-1762</v>
      </c>
      <c r="Q14" s="200" t="s">
        <v>125</v>
      </c>
      <c r="R14" s="201" t="s">
        <v>125</v>
      </c>
      <c r="S14" s="202">
        <v>-2655.6840229153404</v>
      </c>
      <c r="T14" s="203">
        <v>-28705.236964091811</v>
      </c>
      <c r="U14" s="294"/>
      <c r="V14" s="295"/>
      <c r="W14" s="164"/>
      <c r="X14" s="164"/>
      <c r="Y14" s="164"/>
    </row>
    <row r="15" spans="1:25" ht="16.5">
      <c r="A15" s="194" t="s">
        <v>9</v>
      </c>
      <c r="B15" s="195">
        <v>439</v>
      </c>
      <c r="C15" s="196" t="s">
        <v>125</v>
      </c>
      <c r="D15" s="197">
        <v>31</v>
      </c>
      <c r="E15" s="196" t="s">
        <v>125</v>
      </c>
      <c r="F15" s="196"/>
      <c r="G15" s="196" t="s">
        <v>125</v>
      </c>
      <c r="H15" s="284"/>
      <c r="I15" s="198"/>
      <c r="J15" s="196" t="s">
        <v>125</v>
      </c>
      <c r="K15" s="196">
        <v>6</v>
      </c>
      <c r="L15" s="197">
        <v>-195.95294117647057</v>
      </c>
      <c r="M15" s="199" t="s">
        <v>126</v>
      </c>
      <c r="N15" s="199"/>
      <c r="O15" s="199" t="s">
        <v>126</v>
      </c>
      <c r="P15" s="199"/>
      <c r="Q15" s="200" t="s">
        <v>125</v>
      </c>
      <c r="R15" s="201" t="s">
        <v>125</v>
      </c>
      <c r="S15" s="202">
        <v>-86.821960534691272</v>
      </c>
      <c r="T15" s="203">
        <v>-251.77490171116185</v>
      </c>
      <c r="U15" s="294"/>
      <c r="V15" s="295"/>
      <c r="W15" s="164"/>
      <c r="X15" s="164"/>
      <c r="Y15" s="164"/>
    </row>
    <row r="16" spans="1:25" ht="16.5">
      <c r="A16" s="194" t="s">
        <v>10</v>
      </c>
      <c r="B16" s="195">
        <v>900</v>
      </c>
      <c r="C16" s="196" t="s">
        <v>125</v>
      </c>
      <c r="D16" s="197">
        <v>63</v>
      </c>
      <c r="E16" s="196" t="s">
        <v>125</v>
      </c>
      <c r="F16" s="196"/>
      <c r="G16" s="196" t="s">
        <v>125</v>
      </c>
      <c r="H16" s="284">
        <v>3.13</v>
      </c>
      <c r="I16" s="219">
        <v>227</v>
      </c>
      <c r="J16" s="196" t="s">
        <v>125</v>
      </c>
      <c r="K16" s="196">
        <v>0</v>
      </c>
      <c r="L16" s="197">
        <v>0</v>
      </c>
      <c r="M16" s="199" t="s">
        <v>126</v>
      </c>
      <c r="N16" s="199"/>
      <c r="O16" s="199" t="s">
        <v>126</v>
      </c>
      <c r="P16" s="199"/>
      <c r="Q16" s="200" t="s">
        <v>125</v>
      </c>
      <c r="R16" s="201" t="s">
        <v>125</v>
      </c>
      <c r="S16" s="202">
        <v>-177.99490770210056</v>
      </c>
      <c r="T16" s="203">
        <v>112.00509229789944</v>
      </c>
      <c r="U16" s="294"/>
      <c r="V16" s="295"/>
      <c r="W16" s="164"/>
      <c r="X16" s="164"/>
      <c r="Y16" s="164"/>
    </row>
    <row r="17" spans="1:25" ht="16.5">
      <c r="A17" s="194" t="s">
        <v>11</v>
      </c>
      <c r="B17" s="195">
        <v>638</v>
      </c>
      <c r="C17" s="199" t="s">
        <v>126</v>
      </c>
      <c r="D17" s="204"/>
      <c r="E17" s="199" t="s">
        <v>126</v>
      </c>
      <c r="F17" s="199"/>
      <c r="G17" s="286" t="s">
        <v>126</v>
      </c>
      <c r="H17" s="287"/>
      <c r="I17" s="288"/>
      <c r="J17" s="286" t="s">
        <v>126</v>
      </c>
      <c r="K17" s="199"/>
      <c r="L17" s="204"/>
      <c r="M17" s="199" t="s">
        <v>126</v>
      </c>
      <c r="N17" s="199"/>
      <c r="O17" s="199" t="s">
        <v>126</v>
      </c>
      <c r="P17" s="199"/>
      <c r="Q17" s="200" t="s">
        <v>125</v>
      </c>
      <c r="R17" s="201" t="s">
        <v>125</v>
      </c>
      <c r="S17" s="202">
        <v>-126.1786123488224</v>
      </c>
      <c r="T17" s="203">
        <v>-126.1786123488224</v>
      </c>
      <c r="U17" s="294"/>
      <c r="V17" s="295"/>
      <c r="W17" s="163"/>
      <c r="X17" s="163"/>
      <c r="Y17" s="163"/>
    </row>
    <row r="18" spans="1:25" ht="16.5">
      <c r="A18" s="194" t="s">
        <v>12</v>
      </c>
      <c r="B18" s="195">
        <v>181</v>
      </c>
      <c r="C18" s="196" t="s">
        <v>125</v>
      </c>
      <c r="D18" s="197">
        <v>13</v>
      </c>
      <c r="E18" s="205" t="s">
        <v>125</v>
      </c>
      <c r="F18" s="205"/>
      <c r="G18" s="196" t="s">
        <v>125</v>
      </c>
      <c r="H18" s="284"/>
      <c r="I18" s="219"/>
      <c r="J18" s="196" t="s">
        <v>125</v>
      </c>
      <c r="K18" s="196"/>
      <c r="L18" s="197"/>
      <c r="M18" s="199" t="s">
        <v>126</v>
      </c>
      <c r="N18" s="199"/>
      <c r="O18" s="199" t="s">
        <v>126</v>
      </c>
      <c r="P18" s="199"/>
      <c r="Q18" s="200" t="s">
        <v>125</v>
      </c>
      <c r="R18" s="201" t="s">
        <v>125</v>
      </c>
      <c r="S18" s="202">
        <v>-35.796753660089117</v>
      </c>
      <c r="T18" s="203">
        <v>-22.796753660089117</v>
      </c>
      <c r="U18" s="294"/>
      <c r="V18" s="295"/>
      <c r="W18" s="163"/>
      <c r="X18" s="163"/>
      <c r="Y18" s="163"/>
    </row>
    <row r="19" spans="1:25" ht="16.5">
      <c r="A19" s="194" t="s">
        <v>13</v>
      </c>
      <c r="B19" s="195">
        <v>670</v>
      </c>
      <c r="C19" s="196" t="s">
        <v>125</v>
      </c>
      <c r="D19" s="197">
        <v>47</v>
      </c>
      <c r="E19" s="196" t="s">
        <v>125</v>
      </c>
      <c r="F19" s="205"/>
      <c r="G19" s="196" t="s">
        <v>125</v>
      </c>
      <c r="H19" s="284"/>
      <c r="I19" s="198"/>
      <c r="J19" s="196" t="s">
        <v>125</v>
      </c>
      <c r="K19" s="196"/>
      <c r="L19" s="197"/>
      <c r="M19" s="199" t="s">
        <v>126</v>
      </c>
      <c r="N19" s="199"/>
      <c r="O19" s="199" t="s">
        <v>126</v>
      </c>
      <c r="P19" s="199"/>
      <c r="Q19" s="200" t="s">
        <v>125</v>
      </c>
      <c r="R19" s="201" t="s">
        <v>125</v>
      </c>
      <c r="S19" s="202">
        <v>-132.50732017823043</v>
      </c>
      <c r="T19" s="203">
        <v>-85.50732017823043</v>
      </c>
      <c r="U19" s="294"/>
      <c r="V19" s="295"/>
      <c r="W19" s="163"/>
      <c r="X19" s="163"/>
      <c r="Y19" s="163"/>
    </row>
    <row r="20" spans="1:25" ht="16.5">
      <c r="A20" s="194" t="s">
        <v>14</v>
      </c>
      <c r="B20" s="195">
        <v>507</v>
      </c>
      <c r="C20" s="196" t="s">
        <v>125</v>
      </c>
      <c r="D20" s="197">
        <v>35</v>
      </c>
      <c r="E20" s="196" t="s">
        <v>125</v>
      </c>
      <c r="F20" s="205"/>
      <c r="G20" s="196" t="s">
        <v>125</v>
      </c>
      <c r="H20" s="284"/>
      <c r="I20" s="198"/>
      <c r="J20" s="196" t="s">
        <v>125</v>
      </c>
      <c r="K20" s="196"/>
      <c r="L20" s="197"/>
      <c r="M20" s="199" t="s">
        <v>126</v>
      </c>
      <c r="N20" s="199"/>
      <c r="O20" s="199" t="s">
        <v>126</v>
      </c>
      <c r="P20" s="199"/>
      <c r="Q20" s="200" t="s">
        <v>125</v>
      </c>
      <c r="R20" s="201" t="s">
        <v>125</v>
      </c>
      <c r="S20" s="202">
        <v>-100.27046467218332</v>
      </c>
      <c r="T20" s="203">
        <v>-65.270464672183323</v>
      </c>
      <c r="U20" s="294"/>
      <c r="V20" s="295"/>
      <c r="W20" s="163"/>
      <c r="X20" s="163"/>
      <c r="Y20" s="163"/>
    </row>
    <row r="21" spans="1:25" ht="16.5">
      <c r="A21" s="194" t="s">
        <v>15</v>
      </c>
      <c r="B21" s="195">
        <v>1750</v>
      </c>
      <c r="C21" s="196" t="s">
        <v>125</v>
      </c>
      <c r="D21" s="197">
        <v>122</v>
      </c>
      <c r="E21" s="196" t="s">
        <v>125</v>
      </c>
      <c r="F21" s="205"/>
      <c r="G21" s="196" t="s">
        <v>125</v>
      </c>
      <c r="H21" s="284">
        <v>0.2</v>
      </c>
      <c r="I21" s="198">
        <v>-554</v>
      </c>
      <c r="J21" s="196" t="s">
        <v>125</v>
      </c>
      <c r="K21" s="196"/>
      <c r="L21" s="197"/>
      <c r="M21" s="199" t="s">
        <v>126</v>
      </c>
      <c r="N21" s="199"/>
      <c r="O21" s="199" t="s">
        <v>126</v>
      </c>
      <c r="P21" s="199"/>
      <c r="Q21" s="200" t="s">
        <v>125</v>
      </c>
      <c r="R21" s="201" t="s">
        <v>125</v>
      </c>
      <c r="S21" s="202">
        <v>-346.1012094207511</v>
      </c>
      <c r="T21" s="203">
        <v>-778.10120942075105</v>
      </c>
      <c r="U21" s="294"/>
      <c r="V21" s="295"/>
      <c r="W21" s="163"/>
      <c r="X21" s="163"/>
      <c r="Y21" s="163"/>
    </row>
    <row r="22" spans="1:25" ht="16.5">
      <c r="A22" s="194" t="s">
        <v>16</v>
      </c>
      <c r="B22" s="195">
        <v>696</v>
      </c>
      <c r="C22" s="199" t="s">
        <v>126</v>
      </c>
      <c r="D22" s="204"/>
      <c r="E22" s="199" t="s">
        <v>126</v>
      </c>
      <c r="F22" s="199"/>
      <c r="G22" s="286" t="s">
        <v>126</v>
      </c>
      <c r="H22" s="289"/>
      <c r="I22" s="288"/>
      <c r="J22" s="286" t="s">
        <v>126</v>
      </c>
      <c r="K22" s="199"/>
      <c r="L22" s="204"/>
      <c r="M22" s="199" t="s">
        <v>126</v>
      </c>
      <c r="N22" s="199"/>
      <c r="O22" s="199" t="s">
        <v>126</v>
      </c>
      <c r="P22" s="199"/>
      <c r="Q22" s="200" t="s">
        <v>125</v>
      </c>
      <c r="R22" s="201" t="s">
        <v>125</v>
      </c>
      <c r="S22" s="202">
        <v>-137.64939528962444</v>
      </c>
      <c r="T22" s="203">
        <v>-137.64939528962444</v>
      </c>
      <c r="U22" s="294"/>
      <c r="V22" s="295"/>
      <c r="W22" s="163"/>
      <c r="X22" s="163"/>
      <c r="Y22" s="163"/>
    </row>
    <row r="23" spans="1:25" ht="16.5">
      <c r="A23" s="194" t="s">
        <v>17</v>
      </c>
      <c r="B23" s="195">
        <v>716</v>
      </c>
      <c r="C23" s="196" t="s">
        <v>125</v>
      </c>
      <c r="D23" s="197">
        <v>50</v>
      </c>
      <c r="E23" s="196" t="s">
        <v>125</v>
      </c>
      <c r="F23" s="196"/>
      <c r="G23" s="196" t="s">
        <v>125</v>
      </c>
      <c r="H23" s="284"/>
      <c r="I23" s="198"/>
      <c r="J23" s="196" t="s">
        <v>125</v>
      </c>
      <c r="K23" s="196">
        <v>3</v>
      </c>
      <c r="L23" s="197">
        <v>-97.976470588235287</v>
      </c>
      <c r="M23" s="199" t="s">
        <v>126</v>
      </c>
      <c r="N23" s="199"/>
      <c r="O23" s="199" t="s">
        <v>126</v>
      </c>
      <c r="P23" s="199"/>
      <c r="Q23" s="200" t="s">
        <v>125</v>
      </c>
      <c r="R23" s="201" t="s">
        <v>125</v>
      </c>
      <c r="S23" s="202">
        <v>-141.60483768300446</v>
      </c>
      <c r="T23" s="203">
        <v>-189.58130827123975</v>
      </c>
      <c r="U23" s="294"/>
      <c r="V23" s="295"/>
      <c r="W23" s="163"/>
      <c r="X23" s="163"/>
      <c r="Y23" s="163"/>
    </row>
    <row r="24" spans="1:25" ht="16.5">
      <c r="A24" s="194" t="s">
        <v>18</v>
      </c>
      <c r="B24" s="195">
        <v>341</v>
      </c>
      <c r="C24" s="196" t="s">
        <v>125</v>
      </c>
      <c r="D24" s="197">
        <v>24</v>
      </c>
      <c r="E24" s="196" t="s">
        <v>125</v>
      </c>
      <c r="F24" s="196"/>
      <c r="G24" s="196" t="s">
        <v>125</v>
      </c>
      <c r="H24" s="284"/>
      <c r="I24" s="198"/>
      <c r="J24" s="196" t="s">
        <v>125</v>
      </c>
      <c r="K24" s="196">
        <v>1</v>
      </c>
      <c r="L24" s="197">
        <v>-32.658823529411762</v>
      </c>
      <c r="M24" s="199" t="s">
        <v>126</v>
      </c>
      <c r="N24" s="199"/>
      <c r="O24" s="199" t="s">
        <v>126</v>
      </c>
      <c r="P24" s="199"/>
      <c r="Q24" s="200" t="s">
        <v>125</v>
      </c>
      <c r="R24" s="201" t="s">
        <v>125</v>
      </c>
      <c r="S24" s="202">
        <v>-67.440292807129211</v>
      </c>
      <c r="T24" s="203">
        <v>-76.099116336540973</v>
      </c>
      <c r="U24" s="294"/>
      <c r="V24" s="295"/>
      <c r="W24" s="163"/>
      <c r="X24" s="163"/>
      <c r="Y24" s="163"/>
    </row>
    <row r="25" spans="1:25" ht="16.5">
      <c r="A25" s="194" t="s">
        <v>19</v>
      </c>
      <c r="B25" s="195">
        <v>428</v>
      </c>
      <c r="C25" s="196" t="s">
        <v>125</v>
      </c>
      <c r="D25" s="197">
        <v>30</v>
      </c>
      <c r="E25" s="196" t="s">
        <v>125</v>
      </c>
      <c r="F25" s="196"/>
      <c r="G25" s="196" t="s">
        <v>125</v>
      </c>
      <c r="H25" s="284"/>
      <c r="I25" s="198"/>
      <c r="J25" s="196" t="s">
        <v>125</v>
      </c>
      <c r="K25" s="196"/>
      <c r="L25" s="197"/>
      <c r="M25" s="199" t="s">
        <v>126</v>
      </c>
      <c r="N25" s="199"/>
      <c r="O25" s="199" t="s">
        <v>126</v>
      </c>
      <c r="P25" s="199"/>
      <c r="Q25" s="200" t="s">
        <v>125</v>
      </c>
      <c r="R25" s="201" t="s">
        <v>125</v>
      </c>
      <c r="S25" s="202">
        <v>-84.646467218332276</v>
      </c>
      <c r="T25" s="203">
        <v>-54.646467218332276</v>
      </c>
      <c r="U25" s="294"/>
      <c r="V25" s="295"/>
      <c r="W25" s="163"/>
      <c r="X25" s="163"/>
      <c r="Y25" s="163"/>
    </row>
    <row r="26" spans="1:25" ht="16.5">
      <c r="A26" s="194" t="s">
        <v>20</v>
      </c>
      <c r="B26" s="195">
        <v>557</v>
      </c>
      <c r="C26" s="196" t="s">
        <v>125</v>
      </c>
      <c r="D26" s="197">
        <v>39</v>
      </c>
      <c r="E26" s="196" t="s">
        <v>125</v>
      </c>
      <c r="F26" s="196"/>
      <c r="G26" s="196" t="s">
        <v>125</v>
      </c>
      <c r="H26" s="284">
        <v>3.52</v>
      </c>
      <c r="I26" s="219">
        <v>420</v>
      </c>
      <c r="J26" s="196" t="s">
        <v>125</v>
      </c>
      <c r="K26" s="196">
        <v>0</v>
      </c>
      <c r="L26" s="197">
        <v>0</v>
      </c>
      <c r="M26" s="199" t="s">
        <v>126</v>
      </c>
      <c r="N26" s="199"/>
      <c r="O26" s="199" t="s">
        <v>126</v>
      </c>
      <c r="P26" s="199"/>
      <c r="Q26" s="200" t="s">
        <v>125</v>
      </c>
      <c r="R26" s="201" t="s">
        <v>125</v>
      </c>
      <c r="S26" s="202">
        <v>-110.15907065563336</v>
      </c>
      <c r="T26" s="203">
        <v>348.84092934436666</v>
      </c>
      <c r="U26" s="294"/>
      <c r="V26" s="295"/>
      <c r="W26" s="163"/>
      <c r="X26" s="163"/>
      <c r="Y26" s="163"/>
    </row>
    <row r="27" spans="1:25" ht="16.5">
      <c r="A27" s="194" t="s">
        <v>21</v>
      </c>
      <c r="B27" s="195">
        <v>766</v>
      </c>
      <c r="C27" s="196" t="s">
        <v>125</v>
      </c>
      <c r="D27" s="197">
        <v>53</v>
      </c>
      <c r="E27" s="196" t="s">
        <v>125</v>
      </c>
      <c r="F27" s="196"/>
      <c r="G27" s="206" t="s">
        <v>125</v>
      </c>
      <c r="H27" s="285"/>
      <c r="I27" s="219"/>
      <c r="J27" s="206" t="s">
        <v>125</v>
      </c>
      <c r="K27" s="206"/>
      <c r="L27" s="233"/>
      <c r="M27" s="199" t="s">
        <v>126</v>
      </c>
      <c r="N27" s="199"/>
      <c r="O27" s="199" t="s">
        <v>126</v>
      </c>
      <c r="P27" s="199"/>
      <c r="Q27" s="200" t="s">
        <v>125</v>
      </c>
      <c r="R27" s="201" t="s">
        <v>125</v>
      </c>
      <c r="S27" s="202">
        <v>-151.49344366645448</v>
      </c>
      <c r="T27" s="203">
        <v>-98.493443666454482</v>
      </c>
      <c r="U27" s="294"/>
      <c r="V27" s="295"/>
      <c r="W27" s="163"/>
      <c r="X27" s="163"/>
      <c r="Y27" s="163"/>
    </row>
    <row r="28" spans="1:25" ht="16.5">
      <c r="A28" s="194" t="s">
        <v>22</v>
      </c>
      <c r="B28" s="195">
        <v>332</v>
      </c>
      <c r="C28" s="196" t="s">
        <v>125</v>
      </c>
      <c r="D28" s="197">
        <v>23</v>
      </c>
      <c r="E28" s="196" t="s">
        <v>125</v>
      </c>
      <c r="F28" s="196"/>
      <c r="G28" s="196" t="s">
        <v>125</v>
      </c>
      <c r="H28" s="284">
        <v>5</v>
      </c>
      <c r="I28" s="219">
        <v>493</v>
      </c>
      <c r="J28" s="196" t="s">
        <v>125</v>
      </c>
      <c r="K28" s="196">
        <v>1</v>
      </c>
      <c r="L28" s="197">
        <v>-32.658823529411762</v>
      </c>
      <c r="M28" s="199" t="s">
        <v>126</v>
      </c>
      <c r="N28" s="199"/>
      <c r="O28" s="199" t="s">
        <v>126</v>
      </c>
      <c r="P28" s="199"/>
      <c r="Q28" s="200" t="s">
        <v>125</v>
      </c>
      <c r="R28" s="201" t="s">
        <v>125</v>
      </c>
      <c r="S28" s="202">
        <v>-65.66034373010821</v>
      </c>
      <c r="T28" s="203">
        <v>416.68083274048001</v>
      </c>
      <c r="U28" s="294"/>
      <c r="V28" s="295"/>
      <c r="W28" s="163"/>
      <c r="X28" s="163"/>
      <c r="Y28" s="163"/>
    </row>
    <row r="29" spans="1:25" ht="16.5">
      <c r="A29" s="194" t="s">
        <v>23</v>
      </c>
      <c r="B29" s="195">
        <v>367</v>
      </c>
      <c r="C29" s="196" t="s">
        <v>125</v>
      </c>
      <c r="D29" s="197">
        <v>26</v>
      </c>
      <c r="E29" s="196" t="s">
        <v>125</v>
      </c>
      <c r="F29" s="196"/>
      <c r="G29" s="196" t="s">
        <v>125</v>
      </c>
      <c r="H29" s="284"/>
      <c r="I29" s="198"/>
      <c r="J29" s="196" t="s">
        <v>125</v>
      </c>
      <c r="K29" s="196"/>
      <c r="L29" s="197"/>
      <c r="M29" s="199" t="s">
        <v>126</v>
      </c>
      <c r="N29" s="199"/>
      <c r="O29" s="199" t="s">
        <v>126</v>
      </c>
      <c r="P29" s="199"/>
      <c r="Q29" s="200" t="s">
        <v>125</v>
      </c>
      <c r="R29" s="201" t="s">
        <v>125</v>
      </c>
      <c r="S29" s="202">
        <v>-72.582367918523232</v>
      </c>
      <c r="T29" s="203">
        <v>-46.582367918523232</v>
      </c>
      <c r="U29" s="294"/>
      <c r="V29" s="295"/>
      <c r="W29" s="163"/>
      <c r="X29" s="163"/>
      <c r="Y29" s="163"/>
    </row>
    <row r="30" spans="1:25" ht="16.5">
      <c r="A30" s="194" t="s">
        <v>24</v>
      </c>
      <c r="B30" s="195">
        <v>68</v>
      </c>
      <c r="C30" s="199" t="s">
        <v>126</v>
      </c>
      <c r="D30" s="204"/>
      <c r="E30" s="199" t="s">
        <v>126</v>
      </c>
      <c r="F30" s="199"/>
      <c r="G30" s="199" t="s">
        <v>126</v>
      </c>
      <c r="H30" s="289"/>
      <c r="I30" s="288"/>
      <c r="J30" s="199" t="s">
        <v>126</v>
      </c>
      <c r="K30" s="199"/>
      <c r="L30" s="204"/>
      <c r="M30" s="199" t="s">
        <v>126</v>
      </c>
      <c r="N30" s="199"/>
      <c r="O30" s="199" t="s">
        <v>126</v>
      </c>
      <c r="P30" s="199"/>
      <c r="Q30" s="200" t="s">
        <v>125</v>
      </c>
      <c r="R30" s="201" t="s">
        <v>125</v>
      </c>
      <c r="S30" s="202">
        <v>-13.448504137492042</v>
      </c>
      <c r="T30" s="203">
        <v>-13.448504137492042</v>
      </c>
      <c r="U30" s="294"/>
      <c r="V30" s="295"/>
      <c r="W30" s="163"/>
      <c r="X30" s="163"/>
      <c r="Y30" s="163"/>
    </row>
    <row r="31" spans="1:25" ht="16.5">
      <c r="A31" s="194" t="s">
        <v>25</v>
      </c>
      <c r="B31" s="195">
        <v>2362</v>
      </c>
      <c r="C31" s="196" t="s">
        <v>125</v>
      </c>
      <c r="D31" s="197">
        <v>165</v>
      </c>
      <c r="E31" s="291" t="s">
        <v>126</v>
      </c>
      <c r="F31" s="291"/>
      <c r="G31" s="291" t="s">
        <v>126</v>
      </c>
      <c r="H31" s="285"/>
      <c r="I31" s="292"/>
      <c r="J31" s="196" t="s">
        <v>125</v>
      </c>
      <c r="K31" s="196">
        <v>10</v>
      </c>
      <c r="L31" s="197">
        <v>-326.58823529411762</v>
      </c>
      <c r="M31" s="199" t="s">
        <v>126</v>
      </c>
      <c r="N31" s="199"/>
      <c r="O31" s="199" t="s">
        <v>126</v>
      </c>
      <c r="P31" s="199"/>
      <c r="Q31" s="200" t="s">
        <v>125</v>
      </c>
      <c r="R31" s="201" t="s">
        <v>125</v>
      </c>
      <c r="S31" s="202">
        <v>-467.13774665817948</v>
      </c>
      <c r="T31" s="203">
        <v>-628.72598195229716</v>
      </c>
      <c r="U31" s="294"/>
      <c r="V31" s="295"/>
      <c r="W31" s="163"/>
      <c r="X31" s="163"/>
      <c r="Y31" s="163"/>
    </row>
    <row r="32" spans="1:25" ht="16.5">
      <c r="A32" s="194" t="s">
        <v>26</v>
      </c>
      <c r="B32" s="195">
        <v>154</v>
      </c>
      <c r="C32" s="196" t="s">
        <v>125</v>
      </c>
      <c r="D32" s="197">
        <v>11</v>
      </c>
      <c r="E32" s="196" t="s">
        <v>125</v>
      </c>
      <c r="F32" s="196"/>
      <c r="G32" s="196" t="s">
        <v>125</v>
      </c>
      <c r="H32" s="284"/>
      <c r="I32" s="198"/>
      <c r="J32" s="196" t="s">
        <v>125</v>
      </c>
      <c r="K32" s="196"/>
      <c r="L32" s="197"/>
      <c r="M32" s="199" t="s">
        <v>126</v>
      </c>
      <c r="N32" s="199"/>
      <c r="O32" s="199" t="s">
        <v>126</v>
      </c>
      <c r="P32" s="199"/>
      <c r="Q32" s="200" t="s">
        <v>125</v>
      </c>
      <c r="R32" s="201" t="s">
        <v>125</v>
      </c>
      <c r="S32" s="202">
        <v>-30.456906429026098</v>
      </c>
      <c r="T32" s="203">
        <v>-19.456906429026098</v>
      </c>
      <c r="U32" s="294"/>
      <c r="V32" s="295"/>
      <c r="W32" s="163"/>
      <c r="X32" s="163"/>
      <c r="Y32" s="163"/>
    </row>
    <row r="33" spans="1:25" ht="16.5">
      <c r="A33" s="194" t="s">
        <v>27</v>
      </c>
      <c r="B33" s="195">
        <v>1404</v>
      </c>
      <c r="C33" s="196" t="s">
        <v>125</v>
      </c>
      <c r="D33" s="197">
        <v>98</v>
      </c>
      <c r="E33" s="196" t="s">
        <v>125</v>
      </c>
      <c r="F33" s="196"/>
      <c r="G33" s="196" t="s">
        <v>125</v>
      </c>
      <c r="H33" s="284">
        <v>4.1100000000000003</v>
      </c>
      <c r="I33" s="219">
        <v>708</v>
      </c>
      <c r="J33" s="196" t="s">
        <v>125</v>
      </c>
      <c r="K33" s="196">
        <v>4</v>
      </c>
      <c r="L33" s="197">
        <v>-130.63529411764705</v>
      </c>
      <c r="M33" s="199" t="s">
        <v>126</v>
      </c>
      <c r="N33" s="199"/>
      <c r="O33" s="199" t="s">
        <v>126</v>
      </c>
      <c r="P33" s="199"/>
      <c r="Q33" s="200" t="s">
        <v>125</v>
      </c>
      <c r="R33" s="201" t="s">
        <v>125</v>
      </c>
      <c r="S33" s="202">
        <v>-277.67205601527689</v>
      </c>
      <c r="T33" s="203">
        <v>396.69264986707606</v>
      </c>
      <c r="U33" s="294"/>
      <c r="V33" s="295"/>
      <c r="W33" s="164"/>
      <c r="X33" s="163"/>
      <c r="Y33" s="163"/>
    </row>
    <row r="34" spans="1:25" ht="16.5">
      <c r="A34" s="194" t="s">
        <v>28</v>
      </c>
      <c r="B34" s="195">
        <v>841</v>
      </c>
      <c r="C34" s="196" t="s">
        <v>125</v>
      </c>
      <c r="D34" s="197">
        <v>59</v>
      </c>
      <c r="E34" s="291" t="s">
        <v>126</v>
      </c>
      <c r="F34" s="291"/>
      <c r="G34" s="291" t="s">
        <v>126</v>
      </c>
      <c r="H34" s="285"/>
      <c r="I34" s="292"/>
      <c r="J34" s="196" t="s">
        <v>125</v>
      </c>
      <c r="K34" s="196">
        <v>2</v>
      </c>
      <c r="L34" s="197">
        <v>-65.317647058823525</v>
      </c>
      <c r="M34" s="199" t="s">
        <v>126</v>
      </c>
      <c r="N34" s="199"/>
      <c r="O34" s="199" t="s">
        <v>126</v>
      </c>
      <c r="P34" s="199"/>
      <c r="Q34" s="200" t="s">
        <v>125</v>
      </c>
      <c r="R34" s="201" t="s">
        <v>125</v>
      </c>
      <c r="S34" s="202">
        <v>-166.32635264162954</v>
      </c>
      <c r="T34" s="203">
        <v>-171.64399970045307</v>
      </c>
      <c r="U34" s="294"/>
      <c r="V34" s="295"/>
      <c r="W34" s="164"/>
      <c r="X34" s="163"/>
      <c r="Y34" s="163"/>
    </row>
    <row r="35" spans="1:25" ht="16.5">
      <c r="A35" s="194" t="s">
        <v>29</v>
      </c>
      <c r="B35" s="195">
        <v>303</v>
      </c>
      <c r="C35" s="196" t="s">
        <v>125</v>
      </c>
      <c r="D35" s="197">
        <v>21</v>
      </c>
      <c r="E35" s="196" t="s">
        <v>125</v>
      </c>
      <c r="F35" s="196"/>
      <c r="G35" s="196" t="s">
        <v>125</v>
      </c>
      <c r="H35" s="284"/>
      <c r="I35" s="198"/>
      <c r="J35" s="196" t="s">
        <v>125</v>
      </c>
      <c r="K35" s="196"/>
      <c r="L35" s="197"/>
      <c r="M35" s="199" t="s">
        <v>126</v>
      </c>
      <c r="N35" s="199"/>
      <c r="O35" s="199" t="s">
        <v>126</v>
      </c>
      <c r="P35" s="199"/>
      <c r="Q35" s="200" t="s">
        <v>125</v>
      </c>
      <c r="R35" s="201" t="s">
        <v>125</v>
      </c>
      <c r="S35" s="202">
        <v>-59.92495225970719</v>
      </c>
      <c r="T35" s="203">
        <v>-38.92495225970719</v>
      </c>
      <c r="U35" s="294"/>
      <c r="V35" s="295"/>
      <c r="W35" s="164"/>
      <c r="X35" s="163"/>
      <c r="Y35" s="163"/>
    </row>
    <row r="36" spans="1:25" ht="16.5">
      <c r="A36" s="207" t="s">
        <v>30</v>
      </c>
      <c r="B36" s="208">
        <v>2101</v>
      </c>
      <c r="C36" s="199" t="s">
        <v>126</v>
      </c>
      <c r="D36" s="204"/>
      <c r="E36" s="199" t="s">
        <v>126</v>
      </c>
      <c r="F36" s="199"/>
      <c r="G36" s="199" t="s">
        <v>126</v>
      </c>
      <c r="H36" s="289"/>
      <c r="I36" s="288"/>
      <c r="J36" s="199" t="s">
        <v>126</v>
      </c>
      <c r="K36" s="199"/>
      <c r="L36" s="204"/>
      <c r="M36" s="199" t="s">
        <v>126</v>
      </c>
      <c r="N36" s="199"/>
      <c r="O36" s="199" t="s">
        <v>126</v>
      </c>
      <c r="P36" s="199"/>
      <c r="Q36" s="200" t="s">
        <v>125</v>
      </c>
      <c r="R36" s="201" t="s">
        <v>125</v>
      </c>
      <c r="S36" s="202">
        <v>-415.51922342457033</v>
      </c>
      <c r="T36" s="203">
        <v>-415.51922342457033</v>
      </c>
      <c r="U36" s="296"/>
      <c r="V36" s="295"/>
      <c r="W36" s="164"/>
      <c r="X36" s="163"/>
      <c r="Y36" s="163"/>
    </row>
    <row r="37" spans="1:25" ht="15.75">
      <c r="A37" s="209" t="s">
        <v>32</v>
      </c>
      <c r="B37" s="210">
        <v>31420</v>
      </c>
      <c r="C37" s="211">
        <v>21</v>
      </c>
      <c r="D37" s="212">
        <v>1948</v>
      </c>
      <c r="E37" s="213">
        <v>19</v>
      </c>
      <c r="F37" s="213">
        <v>-3673</v>
      </c>
      <c r="G37" s="213">
        <v>18</v>
      </c>
      <c r="H37" s="290">
        <v>60.000000000000007</v>
      </c>
      <c r="I37" s="214">
        <v>-6199</v>
      </c>
      <c r="J37" s="213">
        <v>21</v>
      </c>
      <c r="K37" s="213">
        <v>85</v>
      </c>
      <c r="L37" s="212">
        <v>-2775.9999999999995</v>
      </c>
      <c r="M37" s="213"/>
      <c r="N37" s="213">
        <v>-12197</v>
      </c>
      <c r="O37" s="213"/>
      <c r="P37" s="215">
        <v>-1762</v>
      </c>
      <c r="Q37" s="216">
        <v>25</v>
      </c>
      <c r="R37" s="216">
        <v>25</v>
      </c>
      <c r="S37" s="217">
        <v>-6214.0000000000009</v>
      </c>
      <c r="T37" s="218">
        <v>-30873</v>
      </c>
      <c r="U37" s="294"/>
      <c r="V37" s="295">
        <v>0</v>
      </c>
      <c r="W37" s="164"/>
      <c r="X37" s="163"/>
      <c r="Y37" s="163"/>
    </row>
    <row r="38" spans="1:2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220"/>
      <c r="W38" s="220"/>
      <c r="X38" s="163"/>
      <c r="Y38" s="163"/>
    </row>
    <row r="39" spans="1:25">
      <c r="A39" s="221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3"/>
      <c r="Y39" s="163"/>
    </row>
    <row r="40" spans="1:25">
      <c r="A40" s="221"/>
      <c r="B40" s="234"/>
      <c r="C40" s="234"/>
      <c r="D40" s="234">
        <v>73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3"/>
      <c r="Y40" s="163"/>
    </row>
    <row r="41" spans="1:25">
      <c r="A41" s="221"/>
      <c r="B41" s="227"/>
      <c r="C41" s="227"/>
      <c r="D41" s="227">
        <v>30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6"/>
      <c r="T41" s="164"/>
      <c r="U41" s="164"/>
      <c r="V41" s="164"/>
      <c r="W41" s="164"/>
      <c r="X41" s="163"/>
      <c r="Y41" s="163"/>
    </row>
    <row r="42" spans="1:25">
      <c r="A42" s="221"/>
      <c r="B42" s="227"/>
      <c r="C42" s="227"/>
      <c r="D42" s="227">
        <v>935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6"/>
      <c r="T42" s="164"/>
      <c r="U42" s="164"/>
      <c r="V42" s="164"/>
      <c r="W42" s="164"/>
      <c r="X42" s="163"/>
      <c r="Y42" s="163"/>
    </row>
    <row r="43" spans="1:25">
      <c r="A43" s="221"/>
      <c r="B43" s="227"/>
      <c r="C43" s="227"/>
      <c r="D43" s="227">
        <v>31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6"/>
      <c r="T43" s="164"/>
      <c r="U43" s="164"/>
      <c r="V43" s="164"/>
      <c r="W43" s="164"/>
      <c r="X43" s="163"/>
      <c r="Y43" s="163"/>
    </row>
    <row r="44" spans="1:25">
      <c r="A44" s="221"/>
      <c r="B44" s="227"/>
      <c r="C44" s="227"/>
      <c r="D44" s="227">
        <v>63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6"/>
      <c r="T44" s="164"/>
      <c r="U44" s="164"/>
      <c r="V44" s="164"/>
      <c r="W44" s="164"/>
      <c r="X44" s="163"/>
      <c r="Y44" s="163"/>
    </row>
    <row r="45" spans="1:25">
      <c r="A45" s="221"/>
      <c r="B45" s="227"/>
      <c r="C45" s="227"/>
      <c r="D45" s="227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6"/>
      <c r="T45" s="164"/>
      <c r="U45" s="164"/>
      <c r="V45" s="164"/>
      <c r="W45" s="164"/>
      <c r="X45" s="163"/>
      <c r="Y45" s="163"/>
    </row>
    <row r="46" spans="1:25">
      <c r="A46" s="235"/>
      <c r="B46" s="236"/>
      <c r="C46" s="227"/>
      <c r="D46" s="237">
        <v>13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6"/>
      <c r="T46" s="164"/>
      <c r="U46" s="164"/>
      <c r="V46" s="164"/>
      <c r="W46" s="164"/>
      <c r="X46" s="163"/>
      <c r="Y46" s="163"/>
    </row>
    <row r="47" spans="1:25">
      <c r="A47" s="221"/>
      <c r="B47" s="227"/>
      <c r="C47" s="227"/>
      <c r="D47" s="227">
        <v>47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6"/>
      <c r="T47" s="164"/>
      <c r="U47" s="164"/>
      <c r="V47" s="164"/>
      <c r="W47" s="164"/>
      <c r="X47" s="163"/>
      <c r="Y47" s="163"/>
    </row>
    <row r="48" spans="1:25">
      <c r="A48" s="221"/>
      <c r="B48" s="227"/>
      <c r="C48" s="227"/>
      <c r="D48" s="227">
        <v>35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6"/>
      <c r="T48" s="164"/>
      <c r="U48" s="164"/>
      <c r="V48" s="164"/>
      <c r="W48" s="164"/>
      <c r="X48" s="163"/>
      <c r="Y48" s="163"/>
    </row>
    <row r="49" spans="1:25">
      <c r="A49" s="221"/>
      <c r="B49" s="227"/>
      <c r="C49" s="227"/>
      <c r="D49" s="227">
        <v>122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6"/>
      <c r="T49" s="163"/>
      <c r="U49" s="163"/>
      <c r="V49" s="163"/>
      <c r="W49" s="163"/>
      <c r="X49" s="163"/>
      <c r="Y49" s="163"/>
    </row>
    <row r="50" spans="1:25">
      <c r="A50" s="221"/>
      <c r="B50" s="227"/>
      <c r="C50" s="227"/>
      <c r="D50" s="227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6"/>
      <c r="T50" s="163"/>
      <c r="U50" s="163"/>
      <c r="V50" s="163"/>
      <c r="W50" s="163"/>
      <c r="X50" s="163"/>
      <c r="Y50" s="163"/>
    </row>
    <row r="51" spans="1:25">
      <c r="A51" s="221"/>
      <c r="B51" s="227"/>
      <c r="C51" s="227"/>
      <c r="D51" s="227">
        <v>50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6"/>
      <c r="T51" s="163"/>
      <c r="U51" s="163"/>
      <c r="V51" s="163"/>
      <c r="W51" s="163"/>
      <c r="X51" s="163"/>
      <c r="Y51" s="163"/>
    </row>
    <row r="52" spans="1:25">
      <c r="A52" s="221"/>
      <c r="B52" s="227"/>
      <c r="C52" s="227"/>
      <c r="D52" s="227">
        <v>24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6"/>
      <c r="T52" s="163"/>
      <c r="U52" s="163"/>
      <c r="V52" s="163"/>
      <c r="W52" s="163"/>
      <c r="X52" s="163"/>
      <c r="Y52" s="163"/>
    </row>
    <row r="53" spans="1:25">
      <c r="A53" s="221"/>
      <c r="B53" s="227"/>
      <c r="C53" s="227"/>
      <c r="D53" s="227">
        <v>30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6"/>
      <c r="T53" s="163"/>
      <c r="U53" s="163"/>
      <c r="V53" s="163"/>
      <c r="W53" s="163"/>
      <c r="X53" s="163"/>
      <c r="Y53" s="163"/>
    </row>
    <row r="54" spans="1:25">
      <c r="A54" s="221"/>
      <c r="B54" s="227"/>
      <c r="C54" s="227"/>
      <c r="D54" s="227">
        <v>39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6"/>
      <c r="T54" s="163"/>
      <c r="U54" s="163"/>
      <c r="V54" s="163"/>
      <c r="W54" s="163"/>
      <c r="X54" s="163"/>
      <c r="Y54" s="163"/>
    </row>
    <row r="55" spans="1:25">
      <c r="A55" s="221"/>
      <c r="B55" s="227"/>
      <c r="C55" s="227"/>
      <c r="D55" s="227">
        <v>53</v>
      </c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6"/>
      <c r="T55" s="163"/>
      <c r="U55" s="163"/>
      <c r="V55" s="163"/>
      <c r="W55" s="163"/>
      <c r="X55" s="163"/>
      <c r="Y55" s="163"/>
    </row>
    <row r="56" spans="1:25">
      <c r="A56" s="221"/>
      <c r="B56" s="227"/>
      <c r="C56" s="227"/>
      <c r="D56" s="227">
        <v>23</v>
      </c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6"/>
      <c r="T56" s="163"/>
      <c r="U56" s="163"/>
      <c r="V56" s="163"/>
      <c r="W56" s="163"/>
      <c r="X56" s="163"/>
      <c r="Y56" s="163"/>
    </row>
    <row r="57" spans="1:25">
      <c r="A57" s="221"/>
      <c r="B57" s="227"/>
      <c r="C57" s="227"/>
      <c r="D57" s="227">
        <v>26</v>
      </c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6"/>
      <c r="T57" s="163"/>
      <c r="U57" s="163"/>
      <c r="V57" s="163"/>
      <c r="W57" s="163"/>
      <c r="X57" s="163"/>
      <c r="Y57" s="163"/>
    </row>
    <row r="58" spans="1:25">
      <c r="A58" s="221"/>
      <c r="B58" s="227"/>
      <c r="C58" s="227"/>
      <c r="D58" s="227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6"/>
      <c r="T58" s="163"/>
      <c r="U58" s="163"/>
      <c r="V58" s="163"/>
      <c r="W58" s="163"/>
      <c r="X58" s="163"/>
      <c r="Y58" s="163"/>
    </row>
    <row r="59" spans="1:25">
      <c r="A59" s="221"/>
      <c r="B59" s="227"/>
      <c r="C59" s="227"/>
      <c r="D59" s="227">
        <v>165</v>
      </c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6"/>
      <c r="T59" s="163"/>
      <c r="U59" s="163"/>
      <c r="V59" s="163"/>
      <c r="W59" s="163"/>
      <c r="X59" s="163"/>
      <c r="Y59" s="163"/>
    </row>
    <row r="60" spans="1:25">
      <c r="A60" s="221"/>
      <c r="B60" s="227"/>
      <c r="C60" s="227"/>
      <c r="D60" s="227">
        <v>11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6"/>
      <c r="T60" s="163"/>
      <c r="U60" s="163"/>
      <c r="V60" s="163"/>
      <c r="W60" s="163"/>
      <c r="X60" s="163"/>
      <c r="Y60" s="163"/>
    </row>
    <row r="61" spans="1:25">
      <c r="A61" s="221"/>
      <c r="B61" s="227"/>
      <c r="C61" s="227"/>
      <c r="D61" s="227">
        <v>98</v>
      </c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6"/>
      <c r="T61" s="163"/>
      <c r="U61" s="163"/>
      <c r="V61" s="163"/>
      <c r="W61" s="163"/>
      <c r="X61" s="163"/>
      <c r="Y61" s="163"/>
    </row>
    <row r="62" spans="1:25">
      <c r="A62" s="221"/>
      <c r="B62" s="227"/>
      <c r="C62" s="227"/>
      <c r="D62" s="227">
        <v>59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6"/>
      <c r="T62" s="163"/>
      <c r="U62" s="163"/>
      <c r="V62" s="163"/>
      <c r="W62" s="163"/>
      <c r="X62" s="163"/>
      <c r="Y62" s="163"/>
    </row>
    <row r="63" spans="1:25">
      <c r="A63" s="221"/>
      <c r="B63" s="227"/>
      <c r="C63" s="227"/>
      <c r="D63" s="227">
        <v>21</v>
      </c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6"/>
      <c r="T63" s="163"/>
      <c r="U63" s="163"/>
      <c r="V63" s="163"/>
      <c r="W63" s="163"/>
      <c r="X63" s="163"/>
      <c r="Y63" s="163"/>
    </row>
    <row r="64" spans="1:25">
      <c r="A64" s="221"/>
      <c r="B64" s="227"/>
      <c r="C64" s="227"/>
      <c r="D64" s="227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6"/>
      <c r="T64" s="163"/>
      <c r="U64" s="163"/>
      <c r="V64" s="163"/>
      <c r="W64" s="163"/>
      <c r="X64" s="163"/>
      <c r="Y64" s="163"/>
    </row>
    <row r="65" spans="1:25">
      <c r="A65" s="221"/>
      <c r="B65" s="227"/>
      <c r="C65" s="227"/>
      <c r="D65" s="227">
        <v>1948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6"/>
      <c r="T65" s="163"/>
      <c r="U65" s="163"/>
      <c r="V65" s="163"/>
      <c r="W65" s="163"/>
      <c r="X65" s="163"/>
      <c r="Y65" s="163"/>
    </row>
    <row r="66" spans="1:25">
      <c r="A66" s="228"/>
      <c r="B66" s="227"/>
      <c r="C66" s="227"/>
      <c r="D66" s="227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6"/>
      <c r="T66" s="163"/>
      <c r="U66" s="163"/>
      <c r="V66" s="163"/>
      <c r="W66" s="163"/>
      <c r="X66" s="163"/>
      <c r="Y66" s="163"/>
    </row>
  </sheetData>
  <mergeCells count="3">
    <mergeCell ref="A1:U1"/>
    <mergeCell ref="U10:U11"/>
    <mergeCell ref="V10:V11"/>
  </mergeCells>
  <pageMargins left="0.7" right="0.7" top="0.75" bottom="0.75" header="0.3" footer="0.3"/>
  <pageSetup paperSize="8" scale="6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Normal="100" workbookViewId="0">
      <selection activeCell="D4" sqref="D4"/>
    </sheetView>
  </sheetViews>
  <sheetFormatPr defaultRowHeight="15"/>
  <cols>
    <col min="1" max="18" width="15.7109375" customWidth="1"/>
  </cols>
  <sheetData>
    <row r="1" spans="1:18" ht="19.5" thickBot="1">
      <c r="A1" s="298" t="s">
        <v>167</v>
      </c>
      <c r="B1" s="299"/>
      <c r="C1" s="299"/>
      <c r="D1" s="300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63" t="s">
        <v>165</v>
      </c>
    </row>
    <row r="2" spans="1:18">
      <c r="A2" s="248"/>
      <c r="B2" s="248"/>
      <c r="C2" s="248"/>
      <c r="D2" s="248"/>
      <c r="E2" s="248"/>
      <c r="F2" s="248"/>
      <c r="G2" s="248"/>
      <c r="H2" s="250"/>
      <c r="I2" s="251"/>
      <c r="J2" s="251"/>
      <c r="K2" s="251"/>
      <c r="L2" s="251"/>
      <c r="M2" s="251"/>
      <c r="N2" s="251"/>
      <c r="O2" s="251"/>
      <c r="P2" s="248"/>
      <c r="Q2" s="248"/>
      <c r="R2" s="248"/>
    </row>
    <row r="4" spans="1:18" ht="15.75">
      <c r="A4" s="279" t="s">
        <v>127</v>
      </c>
      <c r="B4" s="279"/>
      <c r="C4" s="258"/>
      <c r="D4" s="248"/>
      <c r="E4" s="248"/>
      <c r="F4" s="248"/>
      <c r="G4" s="248"/>
      <c r="H4" s="248"/>
      <c r="I4" s="248"/>
      <c r="J4" s="280" t="s">
        <v>128</v>
      </c>
      <c r="K4" s="258"/>
      <c r="L4" s="248"/>
      <c r="M4" s="248"/>
      <c r="N4" s="248"/>
      <c r="O4" s="248"/>
      <c r="P4" s="248"/>
      <c r="Q4" s="248"/>
      <c r="R4" s="248"/>
    </row>
    <row r="5" spans="1:18" ht="15.75" thickBo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</row>
    <row r="6" spans="1:18" ht="15.75" thickBot="1">
      <c r="A6" s="281" t="s">
        <v>129</v>
      </c>
      <c r="B6" s="252" t="s">
        <v>130</v>
      </c>
      <c r="C6" s="248"/>
      <c r="D6" s="248"/>
      <c r="E6" s="297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5.75">
      <c r="A7" s="248"/>
      <c r="B7" s="252" t="s">
        <v>131</v>
      </c>
      <c r="C7" s="248"/>
      <c r="D7" s="248">
        <v>1</v>
      </c>
      <c r="E7" s="248">
        <v>80500</v>
      </c>
      <c r="F7" s="248">
        <v>11</v>
      </c>
      <c r="G7" s="248">
        <v>90225</v>
      </c>
      <c r="H7" s="253">
        <v>1072975</v>
      </c>
      <c r="I7" s="253"/>
      <c r="J7" s="390" t="s">
        <v>132</v>
      </c>
      <c r="K7" s="390" t="s">
        <v>119</v>
      </c>
      <c r="L7" s="390" t="s">
        <v>133</v>
      </c>
      <c r="M7" s="390" t="s">
        <v>134</v>
      </c>
      <c r="N7" s="390" t="s">
        <v>120</v>
      </c>
      <c r="O7" s="390" t="s">
        <v>135</v>
      </c>
      <c r="P7" s="390" t="s">
        <v>136</v>
      </c>
      <c r="Q7" s="392" t="s">
        <v>137</v>
      </c>
      <c r="R7" s="276" t="s">
        <v>138</v>
      </c>
    </row>
    <row r="8" spans="1:18" ht="15.75">
      <c r="A8" s="248"/>
      <c r="B8" s="252" t="s">
        <v>139</v>
      </c>
      <c r="C8" s="248"/>
      <c r="D8" s="248">
        <v>80500</v>
      </c>
      <c r="E8" s="248">
        <v>0.22</v>
      </c>
      <c r="F8" s="248">
        <v>992475</v>
      </c>
      <c r="G8" s="248">
        <v>0.19500000000000001</v>
      </c>
      <c r="H8" s="253">
        <v>211242.625</v>
      </c>
      <c r="I8" s="253"/>
      <c r="J8" s="391"/>
      <c r="K8" s="391"/>
      <c r="L8" s="391"/>
      <c r="M8" s="391"/>
      <c r="N8" s="391"/>
      <c r="O8" s="391"/>
      <c r="P8" s="391"/>
      <c r="Q8" s="393"/>
      <c r="R8" s="276"/>
    </row>
    <row r="9" spans="1:18" ht="15.75">
      <c r="A9" s="248"/>
      <c r="B9" s="252" t="s">
        <v>140</v>
      </c>
      <c r="C9" s="248"/>
      <c r="D9" s="248"/>
      <c r="E9" s="248"/>
      <c r="F9" s="248">
        <v>12</v>
      </c>
      <c r="G9" s="248">
        <v>2500</v>
      </c>
      <c r="H9" s="253">
        <v>30000</v>
      </c>
      <c r="I9" s="253"/>
      <c r="J9" s="249" t="s">
        <v>10</v>
      </c>
      <c r="K9" s="254">
        <v>376110.66666666669</v>
      </c>
      <c r="L9" s="271">
        <v>2.74</v>
      </c>
      <c r="M9" s="254">
        <v>429000</v>
      </c>
      <c r="N9" s="254">
        <v>1175460</v>
      </c>
      <c r="O9" s="254">
        <v>1551570.6666666667</v>
      </c>
      <c r="P9" s="260">
        <v>1324483.625</v>
      </c>
      <c r="Q9" s="260">
        <v>227087.04166666674</v>
      </c>
      <c r="R9" s="277">
        <v>227</v>
      </c>
    </row>
    <row r="10" spans="1:18" ht="15.75">
      <c r="A10" s="248"/>
      <c r="B10" s="252" t="s">
        <v>141</v>
      </c>
      <c r="C10" s="248"/>
      <c r="D10" s="248"/>
      <c r="E10" s="248">
        <v>30000</v>
      </c>
      <c r="F10" s="248">
        <v>1.18</v>
      </c>
      <c r="G10" s="248">
        <v>0.28999999999999998</v>
      </c>
      <c r="H10" s="253">
        <v>10266</v>
      </c>
      <c r="I10" s="253"/>
      <c r="J10" s="249" t="s">
        <v>15</v>
      </c>
      <c r="K10" s="254">
        <v>117520</v>
      </c>
      <c r="L10" s="271">
        <v>0.2</v>
      </c>
      <c r="M10" s="254">
        <v>429000</v>
      </c>
      <c r="N10" s="254">
        <v>85800</v>
      </c>
      <c r="O10" s="254">
        <v>203320</v>
      </c>
      <c r="P10" s="260">
        <v>756972.45</v>
      </c>
      <c r="Q10" s="260">
        <v>-553652.44999999995</v>
      </c>
      <c r="R10" s="277">
        <v>-554</v>
      </c>
    </row>
    <row r="11" spans="1:18" ht="15.75">
      <c r="A11" s="248"/>
      <c r="B11" s="252" t="s">
        <v>142</v>
      </c>
      <c r="C11" s="248"/>
      <c r="D11" s="248"/>
      <c r="E11" s="248"/>
      <c r="F11" s="248"/>
      <c r="G11" s="248"/>
      <c r="H11" s="255">
        <v>1324483.625</v>
      </c>
      <c r="I11" s="255"/>
      <c r="J11" s="249" t="s">
        <v>20</v>
      </c>
      <c r="K11" s="254">
        <v>422781.33333333337</v>
      </c>
      <c r="L11" s="271">
        <v>3.08</v>
      </c>
      <c r="M11" s="254">
        <v>429000</v>
      </c>
      <c r="N11" s="254">
        <v>1321320</v>
      </c>
      <c r="O11" s="254">
        <v>1744101.3333333335</v>
      </c>
      <c r="P11" s="260">
        <v>1324483.625</v>
      </c>
      <c r="Q11" s="260">
        <v>419617.70833333349</v>
      </c>
      <c r="R11" s="277">
        <v>420</v>
      </c>
    </row>
    <row r="12" spans="1:18" ht="15.75">
      <c r="A12" s="248"/>
      <c r="B12" s="248"/>
      <c r="C12" s="248"/>
      <c r="D12" s="248"/>
      <c r="E12" s="248"/>
      <c r="F12" s="248"/>
      <c r="G12" s="248"/>
      <c r="H12" s="253"/>
      <c r="I12" s="253"/>
      <c r="J12" s="249" t="s">
        <v>22</v>
      </c>
      <c r="K12" s="254">
        <v>601228</v>
      </c>
      <c r="L12" s="271">
        <v>4.38</v>
      </c>
      <c r="M12" s="254">
        <v>429000</v>
      </c>
      <c r="N12" s="254">
        <v>1879020</v>
      </c>
      <c r="O12" s="254">
        <v>2480248</v>
      </c>
      <c r="P12" s="260">
        <v>1987218.375</v>
      </c>
      <c r="Q12" s="260">
        <v>493029.625</v>
      </c>
      <c r="R12" s="277">
        <v>493</v>
      </c>
    </row>
    <row r="13" spans="1:18" ht="15.75">
      <c r="A13" s="281" t="s">
        <v>143</v>
      </c>
      <c r="B13" s="252" t="s">
        <v>130</v>
      </c>
      <c r="C13" s="248"/>
      <c r="D13" s="248"/>
      <c r="E13" s="248"/>
      <c r="F13" s="248"/>
      <c r="G13" s="248"/>
      <c r="H13" s="248"/>
      <c r="I13" s="248"/>
      <c r="J13" s="249" t="s">
        <v>144</v>
      </c>
      <c r="K13" s="254">
        <v>492787.33333333331</v>
      </c>
      <c r="L13" s="271">
        <v>3.59</v>
      </c>
      <c r="M13" s="254">
        <v>429000</v>
      </c>
      <c r="N13" s="254">
        <v>1540110</v>
      </c>
      <c r="O13" s="254">
        <v>2032897.3333333333</v>
      </c>
      <c r="P13" s="257">
        <v>1324483.625</v>
      </c>
      <c r="Q13" s="260">
        <v>708413.70833333326</v>
      </c>
      <c r="R13" s="277">
        <v>708</v>
      </c>
    </row>
    <row r="14" spans="1:18" ht="15.75">
      <c r="A14" s="248"/>
      <c r="B14" s="252" t="s">
        <v>131</v>
      </c>
      <c r="C14" s="248"/>
      <c r="D14" s="248">
        <v>1</v>
      </c>
      <c r="E14" s="248">
        <v>80500</v>
      </c>
      <c r="F14" s="248">
        <v>11</v>
      </c>
      <c r="G14" s="248">
        <v>90225</v>
      </c>
      <c r="H14" s="253">
        <v>1072975</v>
      </c>
      <c r="I14" s="253"/>
      <c r="J14" s="249" t="s">
        <v>8</v>
      </c>
      <c r="K14" s="254">
        <v>6225572.666666667</v>
      </c>
      <c r="L14" s="271">
        <v>46.01</v>
      </c>
      <c r="M14" s="254">
        <v>429000</v>
      </c>
      <c r="N14" s="254">
        <v>19738290</v>
      </c>
      <c r="O14" s="254">
        <v>25963862.666666668</v>
      </c>
      <c r="P14" s="260">
        <v>33457358.300000001</v>
      </c>
      <c r="Q14" s="260">
        <v>-7493495.6333333328</v>
      </c>
      <c r="R14" s="277">
        <v>-7493</v>
      </c>
    </row>
    <row r="15" spans="1:18" ht="15.75">
      <c r="A15" s="248"/>
      <c r="B15" s="252" t="s">
        <v>139</v>
      </c>
      <c r="C15" s="248"/>
      <c r="D15" s="248">
        <v>80500</v>
      </c>
      <c r="E15" s="248">
        <v>0.22</v>
      </c>
      <c r="F15" s="248">
        <v>992475</v>
      </c>
      <c r="G15" s="248">
        <v>0.19500000000000001</v>
      </c>
      <c r="H15" s="253">
        <v>211242.625</v>
      </c>
      <c r="I15" s="253"/>
      <c r="J15" s="249" t="s">
        <v>145</v>
      </c>
      <c r="K15" s="254">
        <v>8236000</v>
      </c>
      <c r="L15" s="271">
        <v>60</v>
      </c>
      <c r="M15" s="254">
        <v>429000</v>
      </c>
      <c r="N15" s="254">
        <v>25740000</v>
      </c>
      <c r="O15" s="254">
        <v>33976000</v>
      </c>
      <c r="P15" s="270">
        <v>40175000</v>
      </c>
      <c r="Q15" s="260">
        <v>-6199000</v>
      </c>
      <c r="R15" s="278">
        <v>-6199</v>
      </c>
    </row>
    <row r="16" spans="1:18">
      <c r="A16" s="248"/>
      <c r="B16" s="252" t="s">
        <v>140</v>
      </c>
      <c r="C16" s="248"/>
      <c r="D16" s="248"/>
      <c r="E16" s="248"/>
      <c r="F16" s="248">
        <v>12</v>
      </c>
      <c r="G16" s="248">
        <v>2500</v>
      </c>
      <c r="H16" s="253">
        <v>30000</v>
      </c>
      <c r="I16" s="253"/>
      <c r="J16" s="248"/>
      <c r="K16" s="248"/>
      <c r="L16" s="248"/>
      <c r="M16" s="248"/>
      <c r="N16" s="256"/>
      <c r="O16" s="256">
        <v>0</v>
      </c>
      <c r="P16" s="248"/>
      <c r="Q16" s="248"/>
      <c r="R16" s="256"/>
    </row>
    <row r="17" spans="1:17">
      <c r="A17" s="248"/>
      <c r="B17" s="252" t="s">
        <v>141</v>
      </c>
      <c r="C17" s="248"/>
      <c r="D17" s="248"/>
      <c r="E17" s="248">
        <v>30000</v>
      </c>
      <c r="F17" s="248">
        <v>1.18</v>
      </c>
      <c r="G17" s="248">
        <v>0.28999999999999998</v>
      </c>
      <c r="H17" s="253">
        <v>10266</v>
      </c>
      <c r="I17" s="253"/>
      <c r="J17" s="248"/>
      <c r="K17" s="256">
        <v>8236000.0000000009</v>
      </c>
      <c r="L17" s="275">
        <v>60</v>
      </c>
      <c r="M17" s="274"/>
      <c r="N17" s="256">
        <v>25740000</v>
      </c>
      <c r="O17" s="256">
        <v>33976000</v>
      </c>
      <c r="P17" s="256"/>
      <c r="Q17" s="256">
        <v>-6198999.9999999991</v>
      </c>
    </row>
    <row r="18" spans="1:17">
      <c r="A18" s="248"/>
      <c r="B18" s="252" t="s">
        <v>142</v>
      </c>
      <c r="C18" s="248"/>
      <c r="D18" s="248"/>
      <c r="E18" s="248"/>
      <c r="F18" s="248"/>
      <c r="G18" s="248"/>
      <c r="H18" s="255">
        <v>1324483.625</v>
      </c>
      <c r="I18" s="255"/>
      <c r="J18" s="248"/>
      <c r="K18" s="248"/>
      <c r="L18" s="256"/>
      <c r="M18" s="248"/>
      <c r="N18" s="248"/>
      <c r="O18" s="248"/>
      <c r="P18" s="248"/>
      <c r="Q18" s="248"/>
    </row>
    <row r="19" spans="1:17">
      <c r="A19" s="266" t="s">
        <v>146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56"/>
      <c r="M19" s="251"/>
      <c r="N19" s="248"/>
      <c r="O19" s="248"/>
      <c r="P19" s="248"/>
      <c r="Q19" s="248"/>
    </row>
    <row r="20" spans="1:17">
      <c r="A20" s="259"/>
      <c r="B20" s="261" t="s">
        <v>147</v>
      </c>
      <c r="C20" s="259"/>
      <c r="D20" s="259"/>
      <c r="E20" s="259"/>
      <c r="F20" s="259"/>
      <c r="G20" s="259"/>
      <c r="H20" s="259"/>
      <c r="I20" s="259"/>
      <c r="J20" s="256"/>
      <c r="K20" s="256"/>
      <c r="L20" s="251"/>
      <c r="M20" s="248"/>
      <c r="N20" s="248"/>
      <c r="O20" s="248"/>
      <c r="P20" s="248"/>
      <c r="Q20" s="248"/>
    </row>
    <row r="21" spans="1:17">
      <c r="A21" s="259"/>
      <c r="B21" s="261" t="s">
        <v>148</v>
      </c>
      <c r="C21" s="259"/>
      <c r="D21" s="259">
        <v>1</v>
      </c>
      <c r="E21" s="259">
        <v>120750</v>
      </c>
      <c r="F21" s="259">
        <v>11</v>
      </c>
      <c r="G21" s="259">
        <v>135375</v>
      </c>
      <c r="H21" s="262">
        <v>1609875</v>
      </c>
      <c r="I21" s="262"/>
      <c r="J21" s="248"/>
      <c r="K21" s="248"/>
      <c r="L21" s="248"/>
      <c r="M21" s="248"/>
      <c r="N21" s="248"/>
      <c r="O21" s="248"/>
      <c r="P21" s="248"/>
      <c r="Q21" s="248"/>
    </row>
    <row r="22" spans="1:17">
      <c r="A22" s="259"/>
      <c r="B22" s="261" t="s">
        <v>139</v>
      </c>
      <c r="C22" s="259"/>
      <c r="D22" s="259">
        <v>120750</v>
      </c>
      <c r="E22" s="259">
        <v>0.22</v>
      </c>
      <c r="F22" s="259">
        <v>1489125</v>
      </c>
      <c r="G22" s="259">
        <v>0.19500000000000001</v>
      </c>
      <c r="H22" s="262">
        <v>316944.375</v>
      </c>
      <c r="I22" s="262"/>
      <c r="J22" s="248"/>
      <c r="K22" s="248"/>
      <c r="L22" s="248"/>
      <c r="M22" s="248"/>
      <c r="N22" s="248"/>
      <c r="O22" s="248"/>
      <c r="P22" s="248"/>
      <c r="Q22" s="248"/>
    </row>
    <row r="23" spans="1:17">
      <c r="A23" s="259"/>
      <c r="B23" s="261" t="s">
        <v>149</v>
      </c>
      <c r="C23" s="259"/>
      <c r="D23" s="259">
        <v>5000</v>
      </c>
      <c r="E23" s="264">
        <v>8</v>
      </c>
      <c r="F23" s="259">
        <v>6</v>
      </c>
      <c r="G23" s="259">
        <v>12</v>
      </c>
      <c r="H23" s="262">
        <v>45000</v>
      </c>
      <c r="I23" s="262"/>
      <c r="J23" s="248"/>
      <c r="K23" s="248"/>
      <c r="L23" s="248"/>
      <c r="M23" s="248"/>
      <c r="N23" s="248"/>
      <c r="O23" s="248"/>
      <c r="P23" s="248"/>
      <c r="Q23" s="248"/>
    </row>
    <row r="24" spans="1:17">
      <c r="A24" s="259"/>
      <c r="B24" s="261" t="s">
        <v>150</v>
      </c>
      <c r="C24" s="259"/>
      <c r="D24" s="259"/>
      <c r="E24" s="264">
        <v>45000</v>
      </c>
      <c r="F24" s="259">
        <v>1.18</v>
      </c>
      <c r="G24" s="259">
        <v>0.28999999999999998</v>
      </c>
      <c r="H24" s="262">
        <v>15398.999999999998</v>
      </c>
      <c r="I24" s="262"/>
      <c r="J24" s="248"/>
      <c r="K24" s="248"/>
      <c r="L24" s="248"/>
      <c r="M24" s="248"/>
      <c r="N24" s="248"/>
      <c r="O24" s="248"/>
      <c r="P24" s="248"/>
      <c r="Q24" s="248"/>
    </row>
    <row r="25" spans="1:17">
      <c r="A25" s="248"/>
      <c r="B25" s="261" t="s">
        <v>142</v>
      </c>
      <c r="C25" s="259"/>
      <c r="D25" s="259"/>
      <c r="E25" s="259"/>
      <c r="F25" s="259"/>
      <c r="G25" s="259"/>
      <c r="H25" s="265">
        <v>1987218.375</v>
      </c>
      <c r="I25" s="265"/>
      <c r="J25" s="248"/>
      <c r="K25" s="248"/>
      <c r="L25" s="248"/>
      <c r="M25" s="248"/>
      <c r="N25" s="248"/>
      <c r="O25" s="248"/>
      <c r="P25" s="248"/>
      <c r="Q25" s="248"/>
    </row>
    <row r="26" spans="1:17">
      <c r="A26" s="266" t="s">
        <v>151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</row>
    <row r="27" spans="1:17">
      <c r="A27" s="248"/>
      <c r="B27" s="252" t="s">
        <v>130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</row>
    <row r="28" spans="1:17">
      <c r="A28" s="248"/>
      <c r="B28" s="252" t="s">
        <v>131</v>
      </c>
      <c r="C28" s="248"/>
      <c r="D28" s="248">
        <v>1</v>
      </c>
      <c r="E28" s="248">
        <v>80500</v>
      </c>
      <c r="F28" s="248">
        <v>11</v>
      </c>
      <c r="G28" s="248">
        <v>90225</v>
      </c>
      <c r="H28" s="253">
        <v>1072975</v>
      </c>
      <c r="I28" s="253"/>
      <c r="J28" s="248"/>
      <c r="K28" s="248"/>
      <c r="L28" s="248"/>
      <c r="M28" s="248"/>
      <c r="N28" s="248"/>
      <c r="O28" s="248"/>
      <c r="P28" s="248"/>
      <c r="Q28" s="248"/>
    </row>
    <row r="29" spans="1:17">
      <c r="A29" s="248"/>
      <c r="B29" s="252" t="s">
        <v>139</v>
      </c>
      <c r="C29" s="248"/>
      <c r="D29" s="248">
        <v>80500</v>
      </c>
      <c r="E29" s="248">
        <v>0.22</v>
      </c>
      <c r="F29" s="248">
        <v>992475</v>
      </c>
      <c r="G29" s="248">
        <v>0.19500000000000001</v>
      </c>
      <c r="H29" s="253">
        <v>211242.625</v>
      </c>
      <c r="I29" s="253"/>
      <c r="J29" s="248"/>
      <c r="K29" s="248"/>
      <c r="L29" s="248"/>
      <c r="M29" s="248"/>
      <c r="N29" s="248"/>
      <c r="O29" s="248"/>
      <c r="P29" s="248"/>
      <c r="Q29" s="248"/>
    </row>
    <row r="30" spans="1:17">
      <c r="A30" s="248"/>
      <c r="B30" s="252" t="s">
        <v>140</v>
      </c>
      <c r="C30" s="248"/>
      <c r="D30" s="248"/>
      <c r="E30" s="248"/>
      <c r="F30" s="248">
        <v>12</v>
      </c>
      <c r="G30" s="248">
        <v>2500</v>
      </c>
      <c r="H30" s="253">
        <v>30000</v>
      </c>
      <c r="I30" s="253"/>
      <c r="J30" s="248"/>
      <c r="K30" s="248"/>
      <c r="L30" s="248"/>
      <c r="M30" s="248"/>
      <c r="N30" s="248"/>
      <c r="O30" s="248"/>
      <c r="P30" s="248"/>
      <c r="Q30" s="248"/>
    </row>
    <row r="31" spans="1:17">
      <c r="A31" s="248"/>
      <c r="B31" s="252" t="s">
        <v>141</v>
      </c>
      <c r="C31" s="248"/>
      <c r="D31" s="248"/>
      <c r="E31" s="248">
        <v>30000</v>
      </c>
      <c r="F31" s="248">
        <v>1.18</v>
      </c>
      <c r="G31" s="248">
        <v>0.28999999999999998</v>
      </c>
      <c r="H31" s="253">
        <v>10266</v>
      </c>
      <c r="I31" s="253"/>
      <c r="J31" s="248"/>
      <c r="K31" s="248"/>
      <c r="L31" s="248"/>
      <c r="M31" s="248"/>
      <c r="N31" s="248"/>
      <c r="O31" s="248"/>
      <c r="P31" s="248"/>
      <c r="Q31" s="248"/>
    </row>
    <row r="32" spans="1:17">
      <c r="A32" s="248"/>
      <c r="B32" s="252" t="s">
        <v>142</v>
      </c>
      <c r="C32" s="248"/>
      <c r="D32" s="248"/>
      <c r="E32" s="248"/>
      <c r="F32" s="248"/>
      <c r="G32" s="248"/>
      <c r="H32" s="255">
        <v>1324483.625</v>
      </c>
      <c r="I32" s="255"/>
      <c r="J32" s="248"/>
      <c r="K32" s="248"/>
      <c r="L32" s="248"/>
      <c r="M32" s="248"/>
      <c r="N32" s="248"/>
      <c r="O32" s="248"/>
      <c r="P32" s="248"/>
      <c r="Q32" s="248"/>
    </row>
    <row r="33" spans="1:18">
      <c r="A33" s="272" t="s">
        <v>15</v>
      </c>
      <c r="B33" s="252" t="s">
        <v>152</v>
      </c>
      <c r="C33" s="248"/>
      <c r="D33" s="248"/>
      <c r="E33" s="248"/>
      <c r="F33" s="248"/>
      <c r="G33" s="248"/>
      <c r="H33" s="255"/>
      <c r="I33" s="255"/>
      <c r="J33" s="248"/>
      <c r="K33" s="248"/>
      <c r="L33" s="248"/>
      <c r="M33" s="248"/>
      <c r="N33" s="248"/>
      <c r="O33" s="248"/>
      <c r="P33" s="248"/>
      <c r="Q33" s="248"/>
      <c r="R33" s="248"/>
    </row>
    <row r="34" spans="1:18">
      <c r="A34" s="248"/>
      <c r="B34" s="252" t="s">
        <v>153</v>
      </c>
      <c r="C34" s="248"/>
      <c r="D34" s="248"/>
      <c r="E34" s="248"/>
      <c r="F34" s="248"/>
      <c r="G34" s="248"/>
      <c r="H34" s="255"/>
      <c r="I34" s="248"/>
      <c r="J34" s="248"/>
      <c r="K34" s="248"/>
      <c r="L34" s="248"/>
      <c r="M34" s="248"/>
      <c r="N34" s="248"/>
      <c r="O34" s="248"/>
      <c r="P34" s="248"/>
      <c r="Q34" s="248"/>
      <c r="R34" s="248"/>
    </row>
    <row r="35" spans="1:18">
      <c r="A35" s="248"/>
      <c r="B35" s="252" t="s">
        <v>154</v>
      </c>
      <c r="C35" s="248"/>
      <c r="D35" s="248"/>
      <c r="E35" s="248"/>
      <c r="F35" s="248"/>
      <c r="G35" s="248"/>
      <c r="H35" s="255"/>
      <c r="I35" s="248"/>
      <c r="J35" s="248"/>
      <c r="K35" s="248"/>
      <c r="L35" s="248"/>
      <c r="M35" s="248"/>
      <c r="N35" s="248"/>
      <c r="O35" s="248"/>
      <c r="P35" s="248"/>
      <c r="Q35" s="248"/>
      <c r="R35" s="248"/>
    </row>
    <row r="36" spans="1:18">
      <c r="A36" s="248"/>
      <c r="B36" s="252" t="s">
        <v>155</v>
      </c>
      <c r="C36" s="248"/>
      <c r="D36" s="248"/>
      <c r="E36" s="248"/>
      <c r="F36" s="248"/>
      <c r="G36" s="248"/>
      <c r="H36" s="273">
        <v>495552</v>
      </c>
      <c r="I36" s="248"/>
      <c r="J36" s="248"/>
      <c r="K36" s="248"/>
      <c r="L36" s="248"/>
      <c r="M36" s="248"/>
      <c r="N36" s="248"/>
      <c r="O36" s="248"/>
      <c r="P36" s="248"/>
      <c r="Q36" s="248"/>
      <c r="R36" s="248"/>
    </row>
    <row r="37" spans="1:18">
      <c r="A37" s="248"/>
      <c r="B37" s="252" t="s">
        <v>156</v>
      </c>
      <c r="C37" s="248"/>
      <c r="D37" s="248"/>
      <c r="E37" s="248"/>
      <c r="F37" s="248"/>
      <c r="G37" s="248"/>
      <c r="H37" s="255"/>
      <c r="I37" s="248"/>
      <c r="J37" s="248"/>
      <c r="K37" s="248"/>
      <c r="L37" s="248"/>
      <c r="M37" s="248"/>
      <c r="N37" s="248"/>
      <c r="O37" s="248"/>
      <c r="P37" s="248"/>
      <c r="Q37" s="248"/>
      <c r="R37" s="248"/>
    </row>
    <row r="38" spans="1:18">
      <c r="A38" s="248"/>
      <c r="B38" s="252" t="s">
        <v>157</v>
      </c>
      <c r="C38" s="248"/>
      <c r="D38" s="248"/>
      <c r="E38" s="248"/>
      <c r="F38" s="248"/>
      <c r="G38" s="248"/>
      <c r="H38" s="255"/>
      <c r="I38" s="248"/>
      <c r="J38" s="248"/>
      <c r="K38" s="248"/>
      <c r="L38" s="248"/>
      <c r="M38" s="248"/>
      <c r="N38" s="248"/>
      <c r="O38" s="248"/>
      <c r="P38" s="248"/>
      <c r="Q38" s="248"/>
      <c r="R38" s="248"/>
    </row>
    <row r="39" spans="1:18">
      <c r="A39" s="248"/>
      <c r="B39" s="252" t="s">
        <v>158</v>
      </c>
      <c r="C39" s="248"/>
      <c r="D39" s="248">
        <v>1</v>
      </c>
      <c r="E39" s="248">
        <v>16100</v>
      </c>
      <c r="F39" s="248">
        <v>11</v>
      </c>
      <c r="G39" s="248">
        <v>18050</v>
      </c>
      <c r="H39" s="273">
        <v>214650</v>
      </c>
      <c r="I39" s="248"/>
      <c r="J39" s="248"/>
      <c r="K39" s="248"/>
      <c r="L39" s="248"/>
      <c r="M39" s="248"/>
      <c r="N39" s="248"/>
      <c r="O39" s="248"/>
      <c r="P39" s="248"/>
      <c r="Q39" s="248"/>
      <c r="R39" s="248"/>
    </row>
    <row r="40" spans="1:18">
      <c r="A40" s="248"/>
      <c r="B40" s="261" t="s">
        <v>139</v>
      </c>
      <c r="C40" s="259"/>
      <c r="D40" s="248">
        <v>16100</v>
      </c>
      <c r="E40" s="248">
        <v>0.22</v>
      </c>
      <c r="F40" s="248">
        <v>3542</v>
      </c>
      <c r="G40" s="248">
        <v>0.19500000000000001</v>
      </c>
      <c r="H40" s="273">
        <v>38717.25</v>
      </c>
      <c r="I40" s="248"/>
      <c r="J40" s="248"/>
      <c r="K40" s="248"/>
      <c r="L40" s="248"/>
      <c r="M40" s="248"/>
      <c r="N40" s="248"/>
      <c r="O40" s="248"/>
      <c r="P40" s="248"/>
      <c r="Q40" s="248"/>
      <c r="R40" s="248"/>
    </row>
    <row r="41" spans="1:18">
      <c r="A41" s="248"/>
      <c r="B41" s="261" t="s">
        <v>140</v>
      </c>
      <c r="C41" s="259"/>
      <c r="D41" s="248"/>
      <c r="E41" s="248"/>
      <c r="F41" s="248">
        <v>12</v>
      </c>
      <c r="G41" s="248">
        <v>500</v>
      </c>
      <c r="H41" s="273">
        <v>6000</v>
      </c>
      <c r="I41" s="248"/>
      <c r="J41" s="248"/>
      <c r="K41" s="248"/>
      <c r="L41" s="248"/>
      <c r="M41" s="248"/>
      <c r="N41" s="248"/>
      <c r="O41" s="248"/>
      <c r="P41" s="248"/>
      <c r="Q41" s="248"/>
      <c r="R41" s="248"/>
    </row>
    <row r="42" spans="1:18">
      <c r="A42" s="248"/>
      <c r="B42" s="261" t="s">
        <v>150</v>
      </c>
      <c r="C42" s="259"/>
      <c r="D42" s="248"/>
      <c r="E42" s="248">
        <v>6000</v>
      </c>
      <c r="F42" s="248">
        <v>1.18</v>
      </c>
      <c r="G42" s="248">
        <v>0.28999999999999998</v>
      </c>
      <c r="H42" s="273">
        <v>2053.1999999999998</v>
      </c>
      <c r="I42" s="248"/>
      <c r="J42" s="248"/>
      <c r="K42" s="248"/>
      <c r="L42" s="248"/>
      <c r="M42" s="248"/>
      <c r="N42" s="248"/>
      <c r="O42" s="248"/>
      <c r="P42" s="248"/>
      <c r="Q42" s="248"/>
      <c r="R42" s="248"/>
    </row>
    <row r="43" spans="1:18">
      <c r="A43" s="248"/>
      <c r="B43" s="261" t="s">
        <v>142</v>
      </c>
      <c r="C43" s="259"/>
      <c r="D43" s="248"/>
      <c r="E43" s="248"/>
      <c r="F43" s="248"/>
      <c r="G43" s="248"/>
      <c r="H43" s="255">
        <v>756972.45</v>
      </c>
      <c r="I43" s="248"/>
      <c r="J43" s="248"/>
      <c r="K43" s="248"/>
      <c r="L43" s="248"/>
      <c r="M43" s="248"/>
      <c r="N43" s="248"/>
      <c r="O43" s="248"/>
      <c r="P43" s="248"/>
      <c r="Q43" s="248"/>
      <c r="R43" s="248"/>
    </row>
    <row r="44" spans="1:18">
      <c r="A44" s="267" t="s">
        <v>159</v>
      </c>
      <c r="B44" s="252"/>
      <c r="C44" s="248"/>
      <c r="D44" s="248"/>
      <c r="E44" s="248"/>
      <c r="F44" s="248"/>
      <c r="G44" s="248"/>
      <c r="H44" s="268">
        <v>6717641.7000000002</v>
      </c>
      <c r="I44" s="248"/>
      <c r="J44" s="248"/>
      <c r="K44" s="248"/>
      <c r="L44" s="267"/>
      <c r="M44" s="248"/>
      <c r="N44" s="248"/>
      <c r="O44" s="248"/>
      <c r="P44" s="248"/>
      <c r="Q44" s="248"/>
      <c r="R44" s="248"/>
    </row>
    <row r="45" spans="1:18">
      <c r="A45" s="267" t="s">
        <v>8</v>
      </c>
      <c r="B45" s="267"/>
      <c r="C45" s="267"/>
      <c r="D45" s="267"/>
      <c r="E45" s="267"/>
      <c r="F45" s="267"/>
      <c r="G45" s="267"/>
      <c r="H45" s="269">
        <v>33457358.300000001</v>
      </c>
      <c r="I45" s="267"/>
      <c r="J45" s="267"/>
      <c r="K45" s="267"/>
      <c r="L45" s="248"/>
      <c r="M45" s="267"/>
      <c r="N45" s="267"/>
      <c r="O45" s="267"/>
      <c r="P45" s="267"/>
      <c r="Q45" s="267"/>
      <c r="R45" s="267"/>
    </row>
    <row r="46" spans="1:18">
      <c r="A46" s="258" t="s">
        <v>160</v>
      </c>
      <c r="B46" s="282"/>
      <c r="C46" s="282"/>
      <c r="D46" s="282"/>
      <c r="E46" s="282"/>
      <c r="F46" s="282"/>
      <c r="G46" s="282"/>
      <c r="H46" s="283">
        <v>40175000</v>
      </c>
      <c r="I46" s="248"/>
      <c r="J46" s="248"/>
      <c r="K46" s="248"/>
      <c r="L46" s="248"/>
      <c r="M46" s="248"/>
      <c r="N46" s="248"/>
      <c r="O46" s="248"/>
      <c r="P46" s="248"/>
      <c r="Q46" s="248"/>
      <c r="R46" s="248"/>
    </row>
    <row r="47" spans="1:18">
      <c r="A47" s="248"/>
      <c r="B47" s="248"/>
      <c r="C47" s="248"/>
      <c r="D47" s="248"/>
      <c r="E47" s="248"/>
      <c r="F47" s="248"/>
      <c r="G47" s="248"/>
      <c r="H47" s="256"/>
      <c r="I47" s="248"/>
      <c r="J47" s="248"/>
      <c r="K47" s="248"/>
      <c r="L47" s="248"/>
      <c r="M47" s="248"/>
      <c r="N47" s="248"/>
      <c r="O47" s="248"/>
      <c r="P47" s="248"/>
      <c r="Q47" s="248"/>
      <c r="R47" s="248"/>
    </row>
    <row r="59" spans="1:18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</row>
  </sheetData>
  <mergeCells count="8">
    <mergeCell ref="J7:J8"/>
    <mergeCell ref="O7:O8"/>
    <mergeCell ref="L7:L8"/>
    <mergeCell ref="P7:P8"/>
    <mergeCell ref="Q7:Q8"/>
    <mergeCell ref="M7:M8"/>
    <mergeCell ref="N7:N8"/>
    <mergeCell ref="K7:K8"/>
  </mergeCells>
  <pageMargins left="0.7" right="0.7" top="0.75" bottom="0.75" header="0.3" footer="0.3"/>
  <pageSetup paperSize="8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60" zoomScaleNormal="100" workbookViewId="0">
      <selection activeCell="G39" sqref="G39"/>
    </sheetView>
  </sheetViews>
  <sheetFormatPr defaultRowHeight="15"/>
  <cols>
    <col min="1" max="1" width="20.42578125" customWidth="1"/>
    <col min="2" max="2" width="12.85546875" customWidth="1"/>
    <col min="3" max="3" width="12.140625" customWidth="1"/>
    <col min="4" max="4" width="11.42578125" customWidth="1"/>
    <col min="5" max="5" width="12.140625" customWidth="1"/>
    <col min="6" max="6" width="13.85546875" customWidth="1"/>
    <col min="12" max="12" width="19" customWidth="1"/>
    <col min="13" max="13" width="13.85546875" customWidth="1"/>
    <col min="14" max="14" width="14.140625" customWidth="1"/>
    <col min="15" max="15" width="14.28515625" customWidth="1"/>
    <col min="16" max="16" width="15.28515625" customWidth="1"/>
    <col min="17" max="17" width="15.140625" customWidth="1"/>
    <col min="257" max="257" width="20.42578125" customWidth="1"/>
    <col min="258" max="258" width="12.85546875" customWidth="1"/>
    <col min="259" max="259" width="12.140625" customWidth="1"/>
    <col min="260" max="260" width="11.42578125" customWidth="1"/>
    <col min="261" max="261" width="12.140625" customWidth="1"/>
    <col min="262" max="262" width="13.85546875" customWidth="1"/>
    <col min="268" max="268" width="19" customWidth="1"/>
    <col min="269" max="269" width="13.85546875" customWidth="1"/>
    <col min="270" max="270" width="14.140625" customWidth="1"/>
    <col min="271" max="271" width="14.28515625" customWidth="1"/>
    <col min="272" max="272" width="15.28515625" customWidth="1"/>
    <col min="273" max="273" width="15.140625" customWidth="1"/>
    <col min="513" max="513" width="20.42578125" customWidth="1"/>
    <col min="514" max="514" width="12.85546875" customWidth="1"/>
    <col min="515" max="515" width="12.140625" customWidth="1"/>
    <col min="516" max="516" width="11.42578125" customWidth="1"/>
    <col min="517" max="517" width="12.140625" customWidth="1"/>
    <col min="518" max="518" width="13.85546875" customWidth="1"/>
    <col min="524" max="524" width="19" customWidth="1"/>
    <col min="525" max="525" width="13.85546875" customWidth="1"/>
    <col min="526" max="526" width="14.140625" customWidth="1"/>
    <col min="527" max="527" width="14.28515625" customWidth="1"/>
    <col min="528" max="528" width="15.28515625" customWidth="1"/>
    <col min="529" max="529" width="15.140625" customWidth="1"/>
    <col min="769" max="769" width="20.42578125" customWidth="1"/>
    <col min="770" max="770" width="12.85546875" customWidth="1"/>
    <col min="771" max="771" width="12.140625" customWidth="1"/>
    <col min="772" max="772" width="11.42578125" customWidth="1"/>
    <col min="773" max="773" width="12.140625" customWidth="1"/>
    <col min="774" max="774" width="13.85546875" customWidth="1"/>
    <col min="780" max="780" width="19" customWidth="1"/>
    <col min="781" max="781" width="13.85546875" customWidth="1"/>
    <col min="782" max="782" width="14.140625" customWidth="1"/>
    <col min="783" max="783" width="14.28515625" customWidth="1"/>
    <col min="784" max="784" width="15.28515625" customWidth="1"/>
    <col min="785" max="785" width="15.140625" customWidth="1"/>
    <col min="1025" max="1025" width="20.42578125" customWidth="1"/>
    <col min="1026" max="1026" width="12.85546875" customWidth="1"/>
    <col min="1027" max="1027" width="12.140625" customWidth="1"/>
    <col min="1028" max="1028" width="11.42578125" customWidth="1"/>
    <col min="1029" max="1029" width="12.140625" customWidth="1"/>
    <col min="1030" max="1030" width="13.85546875" customWidth="1"/>
    <col min="1036" max="1036" width="19" customWidth="1"/>
    <col min="1037" max="1037" width="13.85546875" customWidth="1"/>
    <col min="1038" max="1038" width="14.140625" customWidth="1"/>
    <col min="1039" max="1039" width="14.28515625" customWidth="1"/>
    <col min="1040" max="1040" width="15.28515625" customWidth="1"/>
    <col min="1041" max="1041" width="15.140625" customWidth="1"/>
    <col min="1281" max="1281" width="20.42578125" customWidth="1"/>
    <col min="1282" max="1282" width="12.85546875" customWidth="1"/>
    <col min="1283" max="1283" width="12.140625" customWidth="1"/>
    <col min="1284" max="1284" width="11.42578125" customWidth="1"/>
    <col min="1285" max="1285" width="12.140625" customWidth="1"/>
    <col min="1286" max="1286" width="13.85546875" customWidth="1"/>
    <col min="1292" max="1292" width="19" customWidth="1"/>
    <col min="1293" max="1293" width="13.85546875" customWidth="1"/>
    <col min="1294" max="1294" width="14.140625" customWidth="1"/>
    <col min="1295" max="1295" width="14.28515625" customWidth="1"/>
    <col min="1296" max="1296" width="15.28515625" customWidth="1"/>
    <col min="1297" max="1297" width="15.140625" customWidth="1"/>
    <col min="1537" max="1537" width="20.42578125" customWidth="1"/>
    <col min="1538" max="1538" width="12.85546875" customWidth="1"/>
    <col min="1539" max="1539" width="12.140625" customWidth="1"/>
    <col min="1540" max="1540" width="11.42578125" customWidth="1"/>
    <col min="1541" max="1541" width="12.140625" customWidth="1"/>
    <col min="1542" max="1542" width="13.85546875" customWidth="1"/>
    <col min="1548" max="1548" width="19" customWidth="1"/>
    <col min="1549" max="1549" width="13.85546875" customWidth="1"/>
    <col min="1550" max="1550" width="14.140625" customWidth="1"/>
    <col min="1551" max="1551" width="14.28515625" customWidth="1"/>
    <col min="1552" max="1552" width="15.28515625" customWidth="1"/>
    <col min="1553" max="1553" width="15.140625" customWidth="1"/>
    <col min="1793" max="1793" width="20.42578125" customWidth="1"/>
    <col min="1794" max="1794" width="12.85546875" customWidth="1"/>
    <col min="1795" max="1795" width="12.140625" customWidth="1"/>
    <col min="1796" max="1796" width="11.42578125" customWidth="1"/>
    <col min="1797" max="1797" width="12.140625" customWidth="1"/>
    <col min="1798" max="1798" width="13.85546875" customWidth="1"/>
    <col min="1804" max="1804" width="19" customWidth="1"/>
    <col min="1805" max="1805" width="13.85546875" customWidth="1"/>
    <col min="1806" max="1806" width="14.140625" customWidth="1"/>
    <col min="1807" max="1807" width="14.28515625" customWidth="1"/>
    <col min="1808" max="1808" width="15.28515625" customWidth="1"/>
    <col min="1809" max="1809" width="15.140625" customWidth="1"/>
    <col min="2049" max="2049" width="20.42578125" customWidth="1"/>
    <col min="2050" max="2050" width="12.85546875" customWidth="1"/>
    <col min="2051" max="2051" width="12.140625" customWidth="1"/>
    <col min="2052" max="2052" width="11.42578125" customWidth="1"/>
    <col min="2053" max="2053" width="12.140625" customWidth="1"/>
    <col min="2054" max="2054" width="13.85546875" customWidth="1"/>
    <col min="2060" max="2060" width="19" customWidth="1"/>
    <col min="2061" max="2061" width="13.85546875" customWidth="1"/>
    <col min="2062" max="2062" width="14.140625" customWidth="1"/>
    <col min="2063" max="2063" width="14.28515625" customWidth="1"/>
    <col min="2064" max="2064" width="15.28515625" customWidth="1"/>
    <col min="2065" max="2065" width="15.140625" customWidth="1"/>
    <col min="2305" max="2305" width="20.42578125" customWidth="1"/>
    <col min="2306" max="2306" width="12.85546875" customWidth="1"/>
    <col min="2307" max="2307" width="12.140625" customWidth="1"/>
    <col min="2308" max="2308" width="11.42578125" customWidth="1"/>
    <col min="2309" max="2309" width="12.140625" customWidth="1"/>
    <col min="2310" max="2310" width="13.85546875" customWidth="1"/>
    <col min="2316" max="2316" width="19" customWidth="1"/>
    <col min="2317" max="2317" width="13.85546875" customWidth="1"/>
    <col min="2318" max="2318" width="14.140625" customWidth="1"/>
    <col min="2319" max="2319" width="14.28515625" customWidth="1"/>
    <col min="2320" max="2320" width="15.28515625" customWidth="1"/>
    <col min="2321" max="2321" width="15.140625" customWidth="1"/>
    <col min="2561" max="2561" width="20.42578125" customWidth="1"/>
    <col min="2562" max="2562" width="12.85546875" customWidth="1"/>
    <col min="2563" max="2563" width="12.140625" customWidth="1"/>
    <col min="2564" max="2564" width="11.42578125" customWidth="1"/>
    <col min="2565" max="2565" width="12.140625" customWidth="1"/>
    <col min="2566" max="2566" width="13.85546875" customWidth="1"/>
    <col min="2572" max="2572" width="19" customWidth="1"/>
    <col min="2573" max="2573" width="13.85546875" customWidth="1"/>
    <col min="2574" max="2574" width="14.140625" customWidth="1"/>
    <col min="2575" max="2575" width="14.28515625" customWidth="1"/>
    <col min="2576" max="2576" width="15.28515625" customWidth="1"/>
    <col min="2577" max="2577" width="15.140625" customWidth="1"/>
    <col min="2817" max="2817" width="20.42578125" customWidth="1"/>
    <col min="2818" max="2818" width="12.85546875" customWidth="1"/>
    <col min="2819" max="2819" width="12.140625" customWidth="1"/>
    <col min="2820" max="2820" width="11.42578125" customWidth="1"/>
    <col min="2821" max="2821" width="12.140625" customWidth="1"/>
    <col min="2822" max="2822" width="13.85546875" customWidth="1"/>
    <col min="2828" max="2828" width="19" customWidth="1"/>
    <col min="2829" max="2829" width="13.85546875" customWidth="1"/>
    <col min="2830" max="2830" width="14.140625" customWidth="1"/>
    <col min="2831" max="2831" width="14.28515625" customWidth="1"/>
    <col min="2832" max="2832" width="15.28515625" customWidth="1"/>
    <col min="2833" max="2833" width="15.140625" customWidth="1"/>
    <col min="3073" max="3073" width="20.42578125" customWidth="1"/>
    <col min="3074" max="3074" width="12.85546875" customWidth="1"/>
    <col min="3075" max="3075" width="12.140625" customWidth="1"/>
    <col min="3076" max="3076" width="11.42578125" customWidth="1"/>
    <col min="3077" max="3077" width="12.140625" customWidth="1"/>
    <col min="3078" max="3078" width="13.85546875" customWidth="1"/>
    <col min="3084" max="3084" width="19" customWidth="1"/>
    <col min="3085" max="3085" width="13.85546875" customWidth="1"/>
    <col min="3086" max="3086" width="14.140625" customWidth="1"/>
    <col min="3087" max="3087" width="14.28515625" customWidth="1"/>
    <col min="3088" max="3088" width="15.28515625" customWidth="1"/>
    <col min="3089" max="3089" width="15.140625" customWidth="1"/>
    <col min="3329" max="3329" width="20.42578125" customWidth="1"/>
    <col min="3330" max="3330" width="12.85546875" customWidth="1"/>
    <col min="3331" max="3331" width="12.140625" customWidth="1"/>
    <col min="3332" max="3332" width="11.42578125" customWidth="1"/>
    <col min="3333" max="3333" width="12.140625" customWidth="1"/>
    <col min="3334" max="3334" width="13.85546875" customWidth="1"/>
    <col min="3340" max="3340" width="19" customWidth="1"/>
    <col min="3341" max="3341" width="13.85546875" customWidth="1"/>
    <col min="3342" max="3342" width="14.140625" customWidth="1"/>
    <col min="3343" max="3343" width="14.28515625" customWidth="1"/>
    <col min="3344" max="3344" width="15.28515625" customWidth="1"/>
    <col min="3345" max="3345" width="15.140625" customWidth="1"/>
    <col min="3585" max="3585" width="20.42578125" customWidth="1"/>
    <col min="3586" max="3586" width="12.85546875" customWidth="1"/>
    <col min="3587" max="3587" width="12.140625" customWidth="1"/>
    <col min="3588" max="3588" width="11.42578125" customWidth="1"/>
    <col min="3589" max="3589" width="12.140625" customWidth="1"/>
    <col min="3590" max="3590" width="13.85546875" customWidth="1"/>
    <col min="3596" max="3596" width="19" customWidth="1"/>
    <col min="3597" max="3597" width="13.85546875" customWidth="1"/>
    <col min="3598" max="3598" width="14.140625" customWidth="1"/>
    <col min="3599" max="3599" width="14.28515625" customWidth="1"/>
    <col min="3600" max="3600" width="15.28515625" customWidth="1"/>
    <col min="3601" max="3601" width="15.140625" customWidth="1"/>
    <col min="3841" max="3841" width="20.42578125" customWidth="1"/>
    <col min="3842" max="3842" width="12.85546875" customWidth="1"/>
    <col min="3843" max="3843" width="12.140625" customWidth="1"/>
    <col min="3844" max="3844" width="11.42578125" customWidth="1"/>
    <col min="3845" max="3845" width="12.140625" customWidth="1"/>
    <col min="3846" max="3846" width="13.85546875" customWidth="1"/>
    <col min="3852" max="3852" width="19" customWidth="1"/>
    <col min="3853" max="3853" width="13.85546875" customWidth="1"/>
    <col min="3854" max="3854" width="14.140625" customWidth="1"/>
    <col min="3855" max="3855" width="14.28515625" customWidth="1"/>
    <col min="3856" max="3856" width="15.28515625" customWidth="1"/>
    <col min="3857" max="3857" width="15.140625" customWidth="1"/>
    <col min="4097" max="4097" width="20.42578125" customWidth="1"/>
    <col min="4098" max="4098" width="12.85546875" customWidth="1"/>
    <col min="4099" max="4099" width="12.140625" customWidth="1"/>
    <col min="4100" max="4100" width="11.42578125" customWidth="1"/>
    <col min="4101" max="4101" width="12.140625" customWidth="1"/>
    <col min="4102" max="4102" width="13.85546875" customWidth="1"/>
    <col min="4108" max="4108" width="19" customWidth="1"/>
    <col min="4109" max="4109" width="13.85546875" customWidth="1"/>
    <col min="4110" max="4110" width="14.140625" customWidth="1"/>
    <col min="4111" max="4111" width="14.28515625" customWidth="1"/>
    <col min="4112" max="4112" width="15.28515625" customWidth="1"/>
    <col min="4113" max="4113" width="15.140625" customWidth="1"/>
    <col min="4353" max="4353" width="20.42578125" customWidth="1"/>
    <col min="4354" max="4354" width="12.85546875" customWidth="1"/>
    <col min="4355" max="4355" width="12.140625" customWidth="1"/>
    <col min="4356" max="4356" width="11.42578125" customWidth="1"/>
    <col min="4357" max="4357" width="12.140625" customWidth="1"/>
    <col min="4358" max="4358" width="13.85546875" customWidth="1"/>
    <col min="4364" max="4364" width="19" customWidth="1"/>
    <col min="4365" max="4365" width="13.85546875" customWidth="1"/>
    <col min="4366" max="4366" width="14.140625" customWidth="1"/>
    <col min="4367" max="4367" width="14.28515625" customWidth="1"/>
    <col min="4368" max="4368" width="15.28515625" customWidth="1"/>
    <col min="4369" max="4369" width="15.140625" customWidth="1"/>
    <col min="4609" max="4609" width="20.42578125" customWidth="1"/>
    <col min="4610" max="4610" width="12.85546875" customWidth="1"/>
    <col min="4611" max="4611" width="12.140625" customWidth="1"/>
    <col min="4612" max="4612" width="11.42578125" customWidth="1"/>
    <col min="4613" max="4613" width="12.140625" customWidth="1"/>
    <col min="4614" max="4614" width="13.85546875" customWidth="1"/>
    <col min="4620" max="4620" width="19" customWidth="1"/>
    <col min="4621" max="4621" width="13.85546875" customWidth="1"/>
    <col min="4622" max="4622" width="14.140625" customWidth="1"/>
    <col min="4623" max="4623" width="14.28515625" customWidth="1"/>
    <col min="4624" max="4624" width="15.28515625" customWidth="1"/>
    <col min="4625" max="4625" width="15.140625" customWidth="1"/>
    <col min="4865" max="4865" width="20.42578125" customWidth="1"/>
    <col min="4866" max="4866" width="12.85546875" customWidth="1"/>
    <col min="4867" max="4867" width="12.140625" customWidth="1"/>
    <col min="4868" max="4868" width="11.42578125" customWidth="1"/>
    <col min="4869" max="4869" width="12.140625" customWidth="1"/>
    <col min="4870" max="4870" width="13.85546875" customWidth="1"/>
    <col min="4876" max="4876" width="19" customWidth="1"/>
    <col min="4877" max="4877" width="13.85546875" customWidth="1"/>
    <col min="4878" max="4878" width="14.140625" customWidth="1"/>
    <col min="4879" max="4879" width="14.28515625" customWidth="1"/>
    <col min="4880" max="4880" width="15.28515625" customWidth="1"/>
    <col min="4881" max="4881" width="15.140625" customWidth="1"/>
    <col min="5121" max="5121" width="20.42578125" customWidth="1"/>
    <col min="5122" max="5122" width="12.85546875" customWidth="1"/>
    <col min="5123" max="5123" width="12.140625" customWidth="1"/>
    <col min="5124" max="5124" width="11.42578125" customWidth="1"/>
    <col min="5125" max="5125" width="12.140625" customWidth="1"/>
    <col min="5126" max="5126" width="13.85546875" customWidth="1"/>
    <col min="5132" max="5132" width="19" customWidth="1"/>
    <col min="5133" max="5133" width="13.85546875" customWidth="1"/>
    <col min="5134" max="5134" width="14.140625" customWidth="1"/>
    <col min="5135" max="5135" width="14.28515625" customWidth="1"/>
    <col min="5136" max="5136" width="15.28515625" customWidth="1"/>
    <col min="5137" max="5137" width="15.140625" customWidth="1"/>
    <col min="5377" max="5377" width="20.42578125" customWidth="1"/>
    <col min="5378" max="5378" width="12.85546875" customWidth="1"/>
    <col min="5379" max="5379" width="12.140625" customWidth="1"/>
    <col min="5380" max="5380" width="11.42578125" customWidth="1"/>
    <col min="5381" max="5381" width="12.140625" customWidth="1"/>
    <col min="5382" max="5382" width="13.85546875" customWidth="1"/>
    <col min="5388" max="5388" width="19" customWidth="1"/>
    <col min="5389" max="5389" width="13.85546875" customWidth="1"/>
    <col min="5390" max="5390" width="14.140625" customWidth="1"/>
    <col min="5391" max="5391" width="14.28515625" customWidth="1"/>
    <col min="5392" max="5392" width="15.28515625" customWidth="1"/>
    <col min="5393" max="5393" width="15.140625" customWidth="1"/>
    <col min="5633" max="5633" width="20.42578125" customWidth="1"/>
    <col min="5634" max="5634" width="12.85546875" customWidth="1"/>
    <col min="5635" max="5635" width="12.140625" customWidth="1"/>
    <col min="5636" max="5636" width="11.42578125" customWidth="1"/>
    <col min="5637" max="5637" width="12.140625" customWidth="1"/>
    <col min="5638" max="5638" width="13.85546875" customWidth="1"/>
    <col min="5644" max="5644" width="19" customWidth="1"/>
    <col min="5645" max="5645" width="13.85546875" customWidth="1"/>
    <col min="5646" max="5646" width="14.140625" customWidth="1"/>
    <col min="5647" max="5647" width="14.28515625" customWidth="1"/>
    <col min="5648" max="5648" width="15.28515625" customWidth="1"/>
    <col min="5649" max="5649" width="15.140625" customWidth="1"/>
    <col min="5889" max="5889" width="20.42578125" customWidth="1"/>
    <col min="5890" max="5890" width="12.85546875" customWidth="1"/>
    <col min="5891" max="5891" width="12.140625" customWidth="1"/>
    <col min="5892" max="5892" width="11.42578125" customWidth="1"/>
    <col min="5893" max="5893" width="12.140625" customWidth="1"/>
    <col min="5894" max="5894" width="13.85546875" customWidth="1"/>
    <col min="5900" max="5900" width="19" customWidth="1"/>
    <col min="5901" max="5901" width="13.85546875" customWidth="1"/>
    <col min="5902" max="5902" width="14.140625" customWidth="1"/>
    <col min="5903" max="5903" width="14.28515625" customWidth="1"/>
    <col min="5904" max="5904" width="15.28515625" customWidth="1"/>
    <col min="5905" max="5905" width="15.140625" customWidth="1"/>
    <col min="6145" max="6145" width="20.42578125" customWidth="1"/>
    <col min="6146" max="6146" width="12.85546875" customWidth="1"/>
    <col min="6147" max="6147" width="12.140625" customWidth="1"/>
    <col min="6148" max="6148" width="11.42578125" customWidth="1"/>
    <col min="6149" max="6149" width="12.140625" customWidth="1"/>
    <col min="6150" max="6150" width="13.85546875" customWidth="1"/>
    <col min="6156" max="6156" width="19" customWidth="1"/>
    <col min="6157" max="6157" width="13.85546875" customWidth="1"/>
    <col min="6158" max="6158" width="14.140625" customWidth="1"/>
    <col min="6159" max="6159" width="14.28515625" customWidth="1"/>
    <col min="6160" max="6160" width="15.28515625" customWidth="1"/>
    <col min="6161" max="6161" width="15.140625" customWidth="1"/>
    <col min="6401" max="6401" width="20.42578125" customWidth="1"/>
    <col min="6402" max="6402" width="12.85546875" customWidth="1"/>
    <col min="6403" max="6403" width="12.140625" customWidth="1"/>
    <col min="6404" max="6404" width="11.42578125" customWidth="1"/>
    <col min="6405" max="6405" width="12.140625" customWidth="1"/>
    <col min="6406" max="6406" width="13.85546875" customWidth="1"/>
    <col min="6412" max="6412" width="19" customWidth="1"/>
    <col min="6413" max="6413" width="13.85546875" customWidth="1"/>
    <col min="6414" max="6414" width="14.140625" customWidth="1"/>
    <col min="6415" max="6415" width="14.28515625" customWidth="1"/>
    <col min="6416" max="6416" width="15.28515625" customWidth="1"/>
    <col min="6417" max="6417" width="15.140625" customWidth="1"/>
    <col min="6657" max="6657" width="20.42578125" customWidth="1"/>
    <col min="6658" max="6658" width="12.85546875" customWidth="1"/>
    <col min="6659" max="6659" width="12.140625" customWidth="1"/>
    <col min="6660" max="6660" width="11.42578125" customWidth="1"/>
    <col min="6661" max="6661" width="12.140625" customWidth="1"/>
    <col min="6662" max="6662" width="13.85546875" customWidth="1"/>
    <col min="6668" max="6668" width="19" customWidth="1"/>
    <col min="6669" max="6669" width="13.85546875" customWidth="1"/>
    <col min="6670" max="6670" width="14.140625" customWidth="1"/>
    <col min="6671" max="6671" width="14.28515625" customWidth="1"/>
    <col min="6672" max="6672" width="15.28515625" customWidth="1"/>
    <col min="6673" max="6673" width="15.140625" customWidth="1"/>
    <col min="6913" max="6913" width="20.42578125" customWidth="1"/>
    <col min="6914" max="6914" width="12.85546875" customWidth="1"/>
    <col min="6915" max="6915" width="12.140625" customWidth="1"/>
    <col min="6916" max="6916" width="11.42578125" customWidth="1"/>
    <col min="6917" max="6917" width="12.140625" customWidth="1"/>
    <col min="6918" max="6918" width="13.85546875" customWidth="1"/>
    <col min="6924" max="6924" width="19" customWidth="1"/>
    <col min="6925" max="6925" width="13.85546875" customWidth="1"/>
    <col min="6926" max="6926" width="14.140625" customWidth="1"/>
    <col min="6927" max="6927" width="14.28515625" customWidth="1"/>
    <col min="6928" max="6928" width="15.28515625" customWidth="1"/>
    <col min="6929" max="6929" width="15.140625" customWidth="1"/>
    <col min="7169" max="7169" width="20.42578125" customWidth="1"/>
    <col min="7170" max="7170" width="12.85546875" customWidth="1"/>
    <col min="7171" max="7171" width="12.140625" customWidth="1"/>
    <col min="7172" max="7172" width="11.42578125" customWidth="1"/>
    <col min="7173" max="7173" width="12.140625" customWidth="1"/>
    <col min="7174" max="7174" width="13.85546875" customWidth="1"/>
    <col min="7180" max="7180" width="19" customWidth="1"/>
    <col min="7181" max="7181" width="13.85546875" customWidth="1"/>
    <col min="7182" max="7182" width="14.140625" customWidth="1"/>
    <col min="7183" max="7183" width="14.28515625" customWidth="1"/>
    <col min="7184" max="7184" width="15.28515625" customWidth="1"/>
    <col min="7185" max="7185" width="15.140625" customWidth="1"/>
    <col min="7425" max="7425" width="20.42578125" customWidth="1"/>
    <col min="7426" max="7426" width="12.85546875" customWidth="1"/>
    <col min="7427" max="7427" width="12.140625" customWidth="1"/>
    <col min="7428" max="7428" width="11.42578125" customWidth="1"/>
    <col min="7429" max="7429" width="12.140625" customWidth="1"/>
    <col min="7430" max="7430" width="13.85546875" customWidth="1"/>
    <col min="7436" max="7436" width="19" customWidth="1"/>
    <col min="7437" max="7437" width="13.85546875" customWidth="1"/>
    <col min="7438" max="7438" width="14.140625" customWidth="1"/>
    <col min="7439" max="7439" width="14.28515625" customWidth="1"/>
    <col min="7440" max="7440" width="15.28515625" customWidth="1"/>
    <col min="7441" max="7441" width="15.140625" customWidth="1"/>
    <col min="7681" max="7681" width="20.42578125" customWidth="1"/>
    <col min="7682" max="7682" width="12.85546875" customWidth="1"/>
    <col min="7683" max="7683" width="12.140625" customWidth="1"/>
    <col min="7684" max="7684" width="11.42578125" customWidth="1"/>
    <col min="7685" max="7685" width="12.140625" customWidth="1"/>
    <col min="7686" max="7686" width="13.85546875" customWidth="1"/>
    <col min="7692" max="7692" width="19" customWidth="1"/>
    <col min="7693" max="7693" width="13.85546875" customWidth="1"/>
    <col min="7694" max="7694" width="14.140625" customWidth="1"/>
    <col min="7695" max="7695" width="14.28515625" customWidth="1"/>
    <col min="7696" max="7696" width="15.28515625" customWidth="1"/>
    <col min="7697" max="7697" width="15.140625" customWidth="1"/>
    <col min="7937" max="7937" width="20.42578125" customWidth="1"/>
    <col min="7938" max="7938" width="12.85546875" customWidth="1"/>
    <col min="7939" max="7939" width="12.140625" customWidth="1"/>
    <col min="7940" max="7940" width="11.42578125" customWidth="1"/>
    <col min="7941" max="7941" width="12.140625" customWidth="1"/>
    <col min="7942" max="7942" width="13.85546875" customWidth="1"/>
    <col min="7948" max="7948" width="19" customWidth="1"/>
    <col min="7949" max="7949" width="13.85546875" customWidth="1"/>
    <col min="7950" max="7950" width="14.140625" customWidth="1"/>
    <col min="7951" max="7951" width="14.28515625" customWidth="1"/>
    <col min="7952" max="7952" width="15.28515625" customWidth="1"/>
    <col min="7953" max="7953" width="15.140625" customWidth="1"/>
    <col min="8193" max="8193" width="20.42578125" customWidth="1"/>
    <col min="8194" max="8194" width="12.85546875" customWidth="1"/>
    <col min="8195" max="8195" width="12.140625" customWidth="1"/>
    <col min="8196" max="8196" width="11.42578125" customWidth="1"/>
    <col min="8197" max="8197" width="12.140625" customWidth="1"/>
    <col min="8198" max="8198" width="13.85546875" customWidth="1"/>
    <col min="8204" max="8204" width="19" customWidth="1"/>
    <col min="8205" max="8205" width="13.85546875" customWidth="1"/>
    <col min="8206" max="8206" width="14.140625" customWidth="1"/>
    <col min="8207" max="8207" width="14.28515625" customWidth="1"/>
    <col min="8208" max="8208" width="15.28515625" customWidth="1"/>
    <col min="8209" max="8209" width="15.140625" customWidth="1"/>
    <col min="8449" max="8449" width="20.42578125" customWidth="1"/>
    <col min="8450" max="8450" width="12.85546875" customWidth="1"/>
    <col min="8451" max="8451" width="12.140625" customWidth="1"/>
    <col min="8452" max="8452" width="11.42578125" customWidth="1"/>
    <col min="8453" max="8453" width="12.140625" customWidth="1"/>
    <col min="8454" max="8454" width="13.85546875" customWidth="1"/>
    <col min="8460" max="8460" width="19" customWidth="1"/>
    <col min="8461" max="8461" width="13.85546875" customWidth="1"/>
    <col min="8462" max="8462" width="14.140625" customWidth="1"/>
    <col min="8463" max="8463" width="14.28515625" customWidth="1"/>
    <col min="8464" max="8464" width="15.28515625" customWidth="1"/>
    <col min="8465" max="8465" width="15.140625" customWidth="1"/>
    <col min="8705" max="8705" width="20.42578125" customWidth="1"/>
    <col min="8706" max="8706" width="12.85546875" customWidth="1"/>
    <col min="8707" max="8707" width="12.140625" customWidth="1"/>
    <col min="8708" max="8708" width="11.42578125" customWidth="1"/>
    <col min="8709" max="8709" width="12.140625" customWidth="1"/>
    <col min="8710" max="8710" width="13.85546875" customWidth="1"/>
    <col min="8716" max="8716" width="19" customWidth="1"/>
    <col min="8717" max="8717" width="13.85546875" customWidth="1"/>
    <col min="8718" max="8718" width="14.140625" customWidth="1"/>
    <col min="8719" max="8719" width="14.28515625" customWidth="1"/>
    <col min="8720" max="8720" width="15.28515625" customWidth="1"/>
    <col min="8721" max="8721" width="15.140625" customWidth="1"/>
    <col min="8961" max="8961" width="20.42578125" customWidth="1"/>
    <col min="8962" max="8962" width="12.85546875" customWidth="1"/>
    <col min="8963" max="8963" width="12.140625" customWidth="1"/>
    <col min="8964" max="8964" width="11.42578125" customWidth="1"/>
    <col min="8965" max="8965" width="12.140625" customWidth="1"/>
    <col min="8966" max="8966" width="13.85546875" customWidth="1"/>
    <col min="8972" max="8972" width="19" customWidth="1"/>
    <col min="8973" max="8973" width="13.85546875" customWidth="1"/>
    <col min="8974" max="8974" width="14.140625" customWidth="1"/>
    <col min="8975" max="8975" width="14.28515625" customWidth="1"/>
    <col min="8976" max="8976" width="15.28515625" customWidth="1"/>
    <col min="8977" max="8977" width="15.140625" customWidth="1"/>
    <col min="9217" max="9217" width="20.42578125" customWidth="1"/>
    <col min="9218" max="9218" width="12.85546875" customWidth="1"/>
    <col min="9219" max="9219" width="12.140625" customWidth="1"/>
    <col min="9220" max="9220" width="11.42578125" customWidth="1"/>
    <col min="9221" max="9221" width="12.140625" customWidth="1"/>
    <col min="9222" max="9222" width="13.85546875" customWidth="1"/>
    <col min="9228" max="9228" width="19" customWidth="1"/>
    <col min="9229" max="9229" width="13.85546875" customWidth="1"/>
    <col min="9230" max="9230" width="14.140625" customWidth="1"/>
    <col min="9231" max="9231" width="14.28515625" customWidth="1"/>
    <col min="9232" max="9232" width="15.28515625" customWidth="1"/>
    <col min="9233" max="9233" width="15.140625" customWidth="1"/>
    <col min="9473" max="9473" width="20.42578125" customWidth="1"/>
    <col min="9474" max="9474" width="12.85546875" customWidth="1"/>
    <col min="9475" max="9475" width="12.140625" customWidth="1"/>
    <col min="9476" max="9476" width="11.42578125" customWidth="1"/>
    <col min="9477" max="9477" width="12.140625" customWidth="1"/>
    <col min="9478" max="9478" width="13.85546875" customWidth="1"/>
    <col min="9484" max="9484" width="19" customWidth="1"/>
    <col min="9485" max="9485" width="13.85546875" customWidth="1"/>
    <col min="9486" max="9486" width="14.140625" customWidth="1"/>
    <col min="9487" max="9487" width="14.28515625" customWidth="1"/>
    <col min="9488" max="9488" width="15.28515625" customWidth="1"/>
    <col min="9489" max="9489" width="15.140625" customWidth="1"/>
    <col min="9729" max="9729" width="20.42578125" customWidth="1"/>
    <col min="9730" max="9730" width="12.85546875" customWidth="1"/>
    <col min="9731" max="9731" width="12.140625" customWidth="1"/>
    <col min="9732" max="9732" width="11.42578125" customWidth="1"/>
    <col min="9733" max="9733" width="12.140625" customWidth="1"/>
    <col min="9734" max="9734" width="13.85546875" customWidth="1"/>
    <col min="9740" max="9740" width="19" customWidth="1"/>
    <col min="9741" max="9741" width="13.85546875" customWidth="1"/>
    <col min="9742" max="9742" width="14.140625" customWidth="1"/>
    <col min="9743" max="9743" width="14.28515625" customWidth="1"/>
    <col min="9744" max="9744" width="15.28515625" customWidth="1"/>
    <col min="9745" max="9745" width="15.140625" customWidth="1"/>
    <col min="9985" max="9985" width="20.42578125" customWidth="1"/>
    <col min="9986" max="9986" width="12.85546875" customWidth="1"/>
    <col min="9987" max="9987" width="12.140625" customWidth="1"/>
    <col min="9988" max="9988" width="11.42578125" customWidth="1"/>
    <col min="9989" max="9989" width="12.140625" customWidth="1"/>
    <col min="9990" max="9990" width="13.85546875" customWidth="1"/>
    <col min="9996" max="9996" width="19" customWidth="1"/>
    <col min="9997" max="9997" width="13.85546875" customWidth="1"/>
    <col min="9998" max="9998" width="14.140625" customWidth="1"/>
    <col min="9999" max="9999" width="14.28515625" customWidth="1"/>
    <col min="10000" max="10000" width="15.28515625" customWidth="1"/>
    <col min="10001" max="10001" width="15.140625" customWidth="1"/>
    <col min="10241" max="10241" width="20.42578125" customWidth="1"/>
    <col min="10242" max="10242" width="12.85546875" customWidth="1"/>
    <col min="10243" max="10243" width="12.140625" customWidth="1"/>
    <col min="10244" max="10244" width="11.42578125" customWidth="1"/>
    <col min="10245" max="10245" width="12.140625" customWidth="1"/>
    <col min="10246" max="10246" width="13.85546875" customWidth="1"/>
    <col min="10252" max="10252" width="19" customWidth="1"/>
    <col min="10253" max="10253" width="13.85546875" customWidth="1"/>
    <col min="10254" max="10254" width="14.140625" customWidth="1"/>
    <col min="10255" max="10255" width="14.28515625" customWidth="1"/>
    <col min="10256" max="10256" width="15.28515625" customWidth="1"/>
    <col min="10257" max="10257" width="15.140625" customWidth="1"/>
    <col min="10497" max="10497" width="20.42578125" customWidth="1"/>
    <col min="10498" max="10498" width="12.85546875" customWidth="1"/>
    <col min="10499" max="10499" width="12.140625" customWidth="1"/>
    <col min="10500" max="10500" width="11.42578125" customWidth="1"/>
    <col min="10501" max="10501" width="12.140625" customWidth="1"/>
    <col min="10502" max="10502" width="13.85546875" customWidth="1"/>
    <col min="10508" max="10508" width="19" customWidth="1"/>
    <col min="10509" max="10509" width="13.85546875" customWidth="1"/>
    <col min="10510" max="10510" width="14.140625" customWidth="1"/>
    <col min="10511" max="10511" width="14.28515625" customWidth="1"/>
    <col min="10512" max="10512" width="15.28515625" customWidth="1"/>
    <col min="10513" max="10513" width="15.140625" customWidth="1"/>
    <col min="10753" max="10753" width="20.42578125" customWidth="1"/>
    <col min="10754" max="10754" width="12.85546875" customWidth="1"/>
    <col min="10755" max="10755" width="12.140625" customWidth="1"/>
    <col min="10756" max="10756" width="11.42578125" customWidth="1"/>
    <col min="10757" max="10757" width="12.140625" customWidth="1"/>
    <col min="10758" max="10758" width="13.85546875" customWidth="1"/>
    <col min="10764" max="10764" width="19" customWidth="1"/>
    <col min="10765" max="10765" width="13.85546875" customWidth="1"/>
    <col min="10766" max="10766" width="14.140625" customWidth="1"/>
    <col min="10767" max="10767" width="14.28515625" customWidth="1"/>
    <col min="10768" max="10768" width="15.28515625" customWidth="1"/>
    <col min="10769" max="10769" width="15.140625" customWidth="1"/>
    <col min="11009" max="11009" width="20.42578125" customWidth="1"/>
    <col min="11010" max="11010" width="12.85546875" customWidth="1"/>
    <col min="11011" max="11011" width="12.140625" customWidth="1"/>
    <col min="11012" max="11012" width="11.42578125" customWidth="1"/>
    <col min="11013" max="11013" width="12.140625" customWidth="1"/>
    <col min="11014" max="11014" width="13.85546875" customWidth="1"/>
    <col min="11020" max="11020" width="19" customWidth="1"/>
    <col min="11021" max="11021" width="13.85546875" customWidth="1"/>
    <col min="11022" max="11022" width="14.140625" customWidth="1"/>
    <col min="11023" max="11023" width="14.28515625" customWidth="1"/>
    <col min="11024" max="11024" width="15.28515625" customWidth="1"/>
    <col min="11025" max="11025" width="15.140625" customWidth="1"/>
    <col min="11265" max="11265" width="20.42578125" customWidth="1"/>
    <col min="11266" max="11266" width="12.85546875" customWidth="1"/>
    <col min="11267" max="11267" width="12.140625" customWidth="1"/>
    <col min="11268" max="11268" width="11.42578125" customWidth="1"/>
    <col min="11269" max="11269" width="12.140625" customWidth="1"/>
    <col min="11270" max="11270" width="13.85546875" customWidth="1"/>
    <col min="11276" max="11276" width="19" customWidth="1"/>
    <col min="11277" max="11277" width="13.85546875" customWidth="1"/>
    <col min="11278" max="11278" width="14.140625" customWidth="1"/>
    <col min="11279" max="11279" width="14.28515625" customWidth="1"/>
    <col min="11280" max="11280" width="15.28515625" customWidth="1"/>
    <col min="11281" max="11281" width="15.140625" customWidth="1"/>
    <col min="11521" max="11521" width="20.42578125" customWidth="1"/>
    <col min="11522" max="11522" width="12.85546875" customWidth="1"/>
    <col min="11523" max="11523" width="12.140625" customWidth="1"/>
    <col min="11524" max="11524" width="11.42578125" customWidth="1"/>
    <col min="11525" max="11525" width="12.140625" customWidth="1"/>
    <col min="11526" max="11526" width="13.85546875" customWidth="1"/>
    <col min="11532" max="11532" width="19" customWidth="1"/>
    <col min="11533" max="11533" width="13.85546875" customWidth="1"/>
    <col min="11534" max="11534" width="14.140625" customWidth="1"/>
    <col min="11535" max="11535" width="14.28515625" customWidth="1"/>
    <col min="11536" max="11536" width="15.28515625" customWidth="1"/>
    <col min="11537" max="11537" width="15.140625" customWidth="1"/>
    <col min="11777" max="11777" width="20.42578125" customWidth="1"/>
    <col min="11778" max="11778" width="12.85546875" customWidth="1"/>
    <col min="11779" max="11779" width="12.140625" customWidth="1"/>
    <col min="11780" max="11780" width="11.42578125" customWidth="1"/>
    <col min="11781" max="11781" width="12.140625" customWidth="1"/>
    <col min="11782" max="11782" width="13.85546875" customWidth="1"/>
    <col min="11788" max="11788" width="19" customWidth="1"/>
    <col min="11789" max="11789" width="13.85546875" customWidth="1"/>
    <col min="11790" max="11790" width="14.140625" customWidth="1"/>
    <col min="11791" max="11791" width="14.28515625" customWidth="1"/>
    <col min="11792" max="11792" width="15.28515625" customWidth="1"/>
    <col min="11793" max="11793" width="15.140625" customWidth="1"/>
    <col min="12033" max="12033" width="20.42578125" customWidth="1"/>
    <col min="12034" max="12034" width="12.85546875" customWidth="1"/>
    <col min="12035" max="12035" width="12.140625" customWidth="1"/>
    <col min="12036" max="12036" width="11.42578125" customWidth="1"/>
    <col min="12037" max="12037" width="12.140625" customWidth="1"/>
    <col min="12038" max="12038" width="13.85546875" customWidth="1"/>
    <col min="12044" max="12044" width="19" customWidth="1"/>
    <col min="12045" max="12045" width="13.85546875" customWidth="1"/>
    <col min="12046" max="12046" width="14.140625" customWidth="1"/>
    <col min="12047" max="12047" width="14.28515625" customWidth="1"/>
    <col min="12048" max="12048" width="15.28515625" customWidth="1"/>
    <col min="12049" max="12049" width="15.140625" customWidth="1"/>
    <col min="12289" max="12289" width="20.42578125" customWidth="1"/>
    <col min="12290" max="12290" width="12.85546875" customWidth="1"/>
    <col min="12291" max="12291" width="12.140625" customWidth="1"/>
    <col min="12292" max="12292" width="11.42578125" customWidth="1"/>
    <col min="12293" max="12293" width="12.140625" customWidth="1"/>
    <col min="12294" max="12294" width="13.85546875" customWidth="1"/>
    <col min="12300" max="12300" width="19" customWidth="1"/>
    <col min="12301" max="12301" width="13.85546875" customWidth="1"/>
    <col min="12302" max="12302" width="14.140625" customWidth="1"/>
    <col min="12303" max="12303" width="14.28515625" customWidth="1"/>
    <col min="12304" max="12304" width="15.28515625" customWidth="1"/>
    <col min="12305" max="12305" width="15.140625" customWidth="1"/>
    <col min="12545" max="12545" width="20.42578125" customWidth="1"/>
    <col min="12546" max="12546" width="12.85546875" customWidth="1"/>
    <col min="12547" max="12547" width="12.140625" customWidth="1"/>
    <col min="12548" max="12548" width="11.42578125" customWidth="1"/>
    <col min="12549" max="12549" width="12.140625" customWidth="1"/>
    <col min="12550" max="12550" width="13.85546875" customWidth="1"/>
    <col min="12556" max="12556" width="19" customWidth="1"/>
    <col min="12557" max="12557" width="13.85546875" customWidth="1"/>
    <col min="12558" max="12558" width="14.140625" customWidth="1"/>
    <col min="12559" max="12559" width="14.28515625" customWidth="1"/>
    <col min="12560" max="12560" width="15.28515625" customWidth="1"/>
    <col min="12561" max="12561" width="15.140625" customWidth="1"/>
    <col min="12801" max="12801" width="20.42578125" customWidth="1"/>
    <col min="12802" max="12802" width="12.85546875" customWidth="1"/>
    <col min="12803" max="12803" width="12.140625" customWidth="1"/>
    <col min="12804" max="12804" width="11.42578125" customWidth="1"/>
    <col min="12805" max="12805" width="12.140625" customWidth="1"/>
    <col min="12806" max="12806" width="13.85546875" customWidth="1"/>
    <col min="12812" max="12812" width="19" customWidth="1"/>
    <col min="12813" max="12813" width="13.85546875" customWidth="1"/>
    <col min="12814" max="12814" width="14.140625" customWidth="1"/>
    <col min="12815" max="12815" width="14.28515625" customWidth="1"/>
    <col min="12816" max="12816" width="15.28515625" customWidth="1"/>
    <col min="12817" max="12817" width="15.140625" customWidth="1"/>
    <col min="13057" max="13057" width="20.42578125" customWidth="1"/>
    <col min="13058" max="13058" width="12.85546875" customWidth="1"/>
    <col min="13059" max="13059" width="12.140625" customWidth="1"/>
    <col min="13060" max="13060" width="11.42578125" customWidth="1"/>
    <col min="13061" max="13061" width="12.140625" customWidth="1"/>
    <col min="13062" max="13062" width="13.85546875" customWidth="1"/>
    <col min="13068" max="13068" width="19" customWidth="1"/>
    <col min="13069" max="13069" width="13.85546875" customWidth="1"/>
    <col min="13070" max="13070" width="14.140625" customWidth="1"/>
    <col min="13071" max="13071" width="14.28515625" customWidth="1"/>
    <col min="13072" max="13072" width="15.28515625" customWidth="1"/>
    <col min="13073" max="13073" width="15.140625" customWidth="1"/>
    <col min="13313" max="13313" width="20.42578125" customWidth="1"/>
    <col min="13314" max="13314" width="12.85546875" customWidth="1"/>
    <col min="13315" max="13315" width="12.140625" customWidth="1"/>
    <col min="13316" max="13316" width="11.42578125" customWidth="1"/>
    <col min="13317" max="13317" width="12.140625" customWidth="1"/>
    <col min="13318" max="13318" width="13.85546875" customWidth="1"/>
    <col min="13324" max="13324" width="19" customWidth="1"/>
    <col min="13325" max="13325" width="13.85546875" customWidth="1"/>
    <col min="13326" max="13326" width="14.140625" customWidth="1"/>
    <col min="13327" max="13327" width="14.28515625" customWidth="1"/>
    <col min="13328" max="13328" width="15.28515625" customWidth="1"/>
    <col min="13329" max="13329" width="15.140625" customWidth="1"/>
    <col min="13569" max="13569" width="20.42578125" customWidth="1"/>
    <col min="13570" max="13570" width="12.85546875" customWidth="1"/>
    <col min="13571" max="13571" width="12.140625" customWidth="1"/>
    <col min="13572" max="13572" width="11.42578125" customWidth="1"/>
    <col min="13573" max="13573" width="12.140625" customWidth="1"/>
    <col min="13574" max="13574" width="13.85546875" customWidth="1"/>
    <col min="13580" max="13580" width="19" customWidth="1"/>
    <col min="13581" max="13581" width="13.85546875" customWidth="1"/>
    <col min="13582" max="13582" width="14.140625" customWidth="1"/>
    <col min="13583" max="13583" width="14.28515625" customWidth="1"/>
    <col min="13584" max="13584" width="15.28515625" customWidth="1"/>
    <col min="13585" max="13585" width="15.140625" customWidth="1"/>
    <col min="13825" max="13825" width="20.42578125" customWidth="1"/>
    <col min="13826" max="13826" width="12.85546875" customWidth="1"/>
    <col min="13827" max="13827" width="12.140625" customWidth="1"/>
    <col min="13828" max="13828" width="11.42578125" customWidth="1"/>
    <col min="13829" max="13829" width="12.140625" customWidth="1"/>
    <col min="13830" max="13830" width="13.85546875" customWidth="1"/>
    <col min="13836" max="13836" width="19" customWidth="1"/>
    <col min="13837" max="13837" width="13.85546875" customWidth="1"/>
    <col min="13838" max="13838" width="14.140625" customWidth="1"/>
    <col min="13839" max="13839" width="14.28515625" customWidth="1"/>
    <col min="13840" max="13840" width="15.28515625" customWidth="1"/>
    <col min="13841" max="13841" width="15.140625" customWidth="1"/>
    <col min="14081" max="14081" width="20.42578125" customWidth="1"/>
    <col min="14082" max="14082" width="12.85546875" customWidth="1"/>
    <col min="14083" max="14083" width="12.140625" customWidth="1"/>
    <col min="14084" max="14084" width="11.42578125" customWidth="1"/>
    <col min="14085" max="14085" width="12.140625" customWidth="1"/>
    <col min="14086" max="14086" width="13.85546875" customWidth="1"/>
    <col min="14092" max="14092" width="19" customWidth="1"/>
    <col min="14093" max="14093" width="13.85546875" customWidth="1"/>
    <col min="14094" max="14094" width="14.140625" customWidth="1"/>
    <col min="14095" max="14095" width="14.28515625" customWidth="1"/>
    <col min="14096" max="14096" width="15.28515625" customWidth="1"/>
    <col min="14097" max="14097" width="15.140625" customWidth="1"/>
    <col min="14337" max="14337" width="20.42578125" customWidth="1"/>
    <col min="14338" max="14338" width="12.85546875" customWidth="1"/>
    <col min="14339" max="14339" width="12.140625" customWidth="1"/>
    <col min="14340" max="14340" width="11.42578125" customWidth="1"/>
    <col min="14341" max="14341" width="12.140625" customWidth="1"/>
    <col min="14342" max="14342" width="13.85546875" customWidth="1"/>
    <col min="14348" max="14348" width="19" customWidth="1"/>
    <col min="14349" max="14349" width="13.85546875" customWidth="1"/>
    <col min="14350" max="14350" width="14.140625" customWidth="1"/>
    <col min="14351" max="14351" width="14.28515625" customWidth="1"/>
    <col min="14352" max="14352" width="15.28515625" customWidth="1"/>
    <col min="14353" max="14353" width="15.140625" customWidth="1"/>
    <col min="14593" max="14593" width="20.42578125" customWidth="1"/>
    <col min="14594" max="14594" width="12.85546875" customWidth="1"/>
    <col min="14595" max="14595" width="12.140625" customWidth="1"/>
    <col min="14596" max="14596" width="11.42578125" customWidth="1"/>
    <col min="14597" max="14597" width="12.140625" customWidth="1"/>
    <col min="14598" max="14598" width="13.85546875" customWidth="1"/>
    <col min="14604" max="14604" width="19" customWidth="1"/>
    <col min="14605" max="14605" width="13.85546875" customWidth="1"/>
    <col min="14606" max="14606" width="14.140625" customWidth="1"/>
    <col min="14607" max="14607" width="14.28515625" customWidth="1"/>
    <col min="14608" max="14608" width="15.28515625" customWidth="1"/>
    <col min="14609" max="14609" width="15.140625" customWidth="1"/>
    <col min="14849" max="14849" width="20.42578125" customWidth="1"/>
    <col min="14850" max="14850" width="12.85546875" customWidth="1"/>
    <col min="14851" max="14851" width="12.140625" customWidth="1"/>
    <col min="14852" max="14852" width="11.42578125" customWidth="1"/>
    <col min="14853" max="14853" width="12.140625" customWidth="1"/>
    <col min="14854" max="14854" width="13.85546875" customWidth="1"/>
    <col min="14860" max="14860" width="19" customWidth="1"/>
    <col min="14861" max="14861" width="13.85546875" customWidth="1"/>
    <col min="14862" max="14862" width="14.140625" customWidth="1"/>
    <col min="14863" max="14863" width="14.28515625" customWidth="1"/>
    <col min="14864" max="14864" width="15.28515625" customWidth="1"/>
    <col min="14865" max="14865" width="15.140625" customWidth="1"/>
    <col min="15105" max="15105" width="20.42578125" customWidth="1"/>
    <col min="15106" max="15106" width="12.85546875" customWidth="1"/>
    <col min="15107" max="15107" width="12.140625" customWidth="1"/>
    <col min="15108" max="15108" width="11.42578125" customWidth="1"/>
    <col min="15109" max="15109" width="12.140625" customWidth="1"/>
    <col min="15110" max="15110" width="13.85546875" customWidth="1"/>
    <col min="15116" max="15116" width="19" customWidth="1"/>
    <col min="15117" max="15117" width="13.85546875" customWidth="1"/>
    <col min="15118" max="15118" width="14.140625" customWidth="1"/>
    <col min="15119" max="15119" width="14.28515625" customWidth="1"/>
    <col min="15120" max="15120" width="15.28515625" customWidth="1"/>
    <col min="15121" max="15121" width="15.140625" customWidth="1"/>
    <col min="15361" max="15361" width="20.42578125" customWidth="1"/>
    <col min="15362" max="15362" width="12.85546875" customWidth="1"/>
    <col min="15363" max="15363" width="12.140625" customWidth="1"/>
    <col min="15364" max="15364" width="11.42578125" customWidth="1"/>
    <col min="15365" max="15365" width="12.140625" customWidth="1"/>
    <col min="15366" max="15366" width="13.85546875" customWidth="1"/>
    <col min="15372" max="15372" width="19" customWidth="1"/>
    <col min="15373" max="15373" width="13.85546875" customWidth="1"/>
    <col min="15374" max="15374" width="14.140625" customWidth="1"/>
    <col min="15375" max="15375" width="14.28515625" customWidth="1"/>
    <col min="15376" max="15376" width="15.28515625" customWidth="1"/>
    <col min="15377" max="15377" width="15.140625" customWidth="1"/>
    <col min="15617" max="15617" width="20.42578125" customWidth="1"/>
    <col min="15618" max="15618" width="12.85546875" customWidth="1"/>
    <col min="15619" max="15619" width="12.140625" customWidth="1"/>
    <col min="15620" max="15620" width="11.42578125" customWidth="1"/>
    <col min="15621" max="15621" width="12.140625" customWidth="1"/>
    <col min="15622" max="15622" width="13.85546875" customWidth="1"/>
    <col min="15628" max="15628" width="19" customWidth="1"/>
    <col min="15629" max="15629" width="13.85546875" customWidth="1"/>
    <col min="15630" max="15630" width="14.140625" customWidth="1"/>
    <col min="15631" max="15631" width="14.28515625" customWidth="1"/>
    <col min="15632" max="15632" width="15.28515625" customWidth="1"/>
    <col min="15633" max="15633" width="15.140625" customWidth="1"/>
    <col min="15873" max="15873" width="20.42578125" customWidth="1"/>
    <col min="15874" max="15874" width="12.85546875" customWidth="1"/>
    <col min="15875" max="15875" width="12.140625" customWidth="1"/>
    <col min="15876" max="15876" width="11.42578125" customWidth="1"/>
    <col min="15877" max="15877" width="12.140625" customWidth="1"/>
    <col min="15878" max="15878" width="13.85546875" customWidth="1"/>
    <col min="15884" max="15884" width="19" customWidth="1"/>
    <col min="15885" max="15885" width="13.85546875" customWidth="1"/>
    <col min="15886" max="15886" width="14.140625" customWidth="1"/>
    <col min="15887" max="15887" width="14.28515625" customWidth="1"/>
    <col min="15888" max="15888" width="15.28515625" customWidth="1"/>
    <col min="15889" max="15889" width="15.140625" customWidth="1"/>
    <col min="16129" max="16129" width="20.42578125" customWidth="1"/>
    <col min="16130" max="16130" width="12.85546875" customWidth="1"/>
    <col min="16131" max="16131" width="12.140625" customWidth="1"/>
    <col min="16132" max="16132" width="11.42578125" customWidth="1"/>
    <col min="16133" max="16133" width="12.140625" customWidth="1"/>
    <col min="16134" max="16134" width="13.85546875" customWidth="1"/>
    <col min="16140" max="16140" width="19" customWidth="1"/>
    <col min="16141" max="16141" width="13.85546875" customWidth="1"/>
    <col min="16142" max="16142" width="14.140625" customWidth="1"/>
    <col min="16143" max="16143" width="14.28515625" customWidth="1"/>
    <col min="16144" max="16144" width="15.28515625" customWidth="1"/>
    <col min="16145" max="16145" width="15.140625" customWidth="1"/>
  </cols>
  <sheetData>
    <row r="1" spans="1:19" ht="15.75">
      <c r="A1" s="398" t="s">
        <v>95</v>
      </c>
      <c r="B1" s="399"/>
      <c r="C1" s="399"/>
      <c r="D1" s="399"/>
      <c r="E1" s="399"/>
      <c r="F1" s="399"/>
      <c r="G1" s="115" t="s">
        <v>166</v>
      </c>
    </row>
    <row r="2" spans="1:19" ht="15.75">
      <c r="A2" s="116"/>
      <c r="B2" s="117"/>
      <c r="C2" s="117"/>
      <c r="D2" s="117"/>
      <c r="E2" s="117"/>
      <c r="F2" s="117"/>
      <c r="L2" s="400"/>
      <c r="M2" s="401"/>
      <c r="N2" s="401"/>
      <c r="O2" s="401"/>
      <c r="P2" s="401"/>
      <c r="Q2" s="401"/>
      <c r="R2" s="118"/>
      <c r="S2" s="119"/>
    </row>
    <row r="3" spans="1:19" ht="15.75" thickBot="1">
      <c r="F3" s="120" t="s">
        <v>96</v>
      </c>
      <c r="L3" s="119"/>
      <c r="M3" s="119"/>
      <c r="N3" s="119"/>
      <c r="O3" s="119"/>
      <c r="P3" s="119"/>
      <c r="Q3" s="119"/>
      <c r="R3" s="119"/>
      <c r="S3" s="119"/>
    </row>
    <row r="4" spans="1:19" ht="15" customHeight="1">
      <c r="A4" s="402" t="s">
        <v>97</v>
      </c>
      <c r="B4" s="121" t="s">
        <v>98</v>
      </c>
      <c r="C4" s="404" t="s">
        <v>99</v>
      </c>
      <c r="D4" s="405"/>
      <c r="E4" s="121" t="s">
        <v>100</v>
      </c>
      <c r="F4" s="406" t="s">
        <v>101</v>
      </c>
      <c r="L4" s="119"/>
      <c r="M4" s="119"/>
      <c r="N4" s="119"/>
      <c r="O4" s="119"/>
      <c r="P4" s="119"/>
      <c r="Q4" s="119"/>
      <c r="R4" s="119"/>
      <c r="S4" s="119"/>
    </row>
    <row r="5" spans="1:19" ht="15.75" thickBot="1">
      <c r="A5" s="403"/>
      <c r="B5" s="122"/>
      <c r="C5" s="123" t="s">
        <v>102</v>
      </c>
      <c r="D5" s="124" t="s">
        <v>103</v>
      </c>
      <c r="E5" s="122"/>
      <c r="F5" s="407"/>
      <c r="L5" s="119"/>
      <c r="M5" s="119"/>
      <c r="N5" s="119"/>
      <c r="O5" s="119"/>
      <c r="P5" s="119"/>
      <c r="Q5" s="125"/>
      <c r="R5" s="119"/>
      <c r="S5" s="119"/>
    </row>
    <row r="6" spans="1:19">
      <c r="A6" s="126" t="s">
        <v>6</v>
      </c>
      <c r="B6" s="127">
        <v>260</v>
      </c>
      <c r="C6" s="128">
        <v>0</v>
      </c>
      <c r="D6" s="129">
        <v>0</v>
      </c>
      <c r="E6" s="130">
        <v>166</v>
      </c>
      <c r="F6" s="131">
        <f>B6+C6+D6+E6</f>
        <v>426</v>
      </c>
      <c r="L6" s="394"/>
      <c r="M6" s="132"/>
      <c r="N6" s="396"/>
      <c r="O6" s="396"/>
      <c r="P6" s="132"/>
      <c r="Q6" s="397"/>
      <c r="R6" s="119"/>
      <c r="S6" s="119"/>
    </row>
    <row r="7" spans="1:19">
      <c r="A7" s="133" t="s">
        <v>7</v>
      </c>
      <c r="B7" s="134">
        <v>108</v>
      </c>
      <c r="C7" s="135">
        <v>85</v>
      </c>
      <c r="D7" s="136">
        <v>36</v>
      </c>
      <c r="E7" s="137">
        <v>55</v>
      </c>
      <c r="F7" s="138">
        <f t="shared" ref="F7:F31" si="0">B7+C7+D7+E7</f>
        <v>284</v>
      </c>
      <c r="L7" s="395"/>
      <c r="M7" s="139"/>
      <c r="N7" s="132"/>
      <c r="O7" s="132"/>
      <c r="P7" s="139"/>
      <c r="Q7" s="397"/>
      <c r="R7" s="119"/>
      <c r="S7" s="119"/>
    </row>
    <row r="8" spans="1:19">
      <c r="A8" s="133" t="s">
        <v>8</v>
      </c>
      <c r="B8" s="134">
        <v>3357</v>
      </c>
      <c r="C8" s="135">
        <v>2645</v>
      </c>
      <c r="D8" s="136">
        <v>1428</v>
      </c>
      <c r="E8" s="137">
        <v>28705</v>
      </c>
      <c r="F8" s="138">
        <f t="shared" si="0"/>
        <v>36135</v>
      </c>
      <c r="L8" s="140"/>
      <c r="M8" s="141"/>
      <c r="N8" s="142"/>
      <c r="O8" s="143"/>
      <c r="P8" s="144"/>
      <c r="Q8" s="145"/>
      <c r="R8" s="119"/>
      <c r="S8" s="119"/>
    </row>
    <row r="9" spans="1:19">
      <c r="A9" s="133" t="s">
        <v>9</v>
      </c>
      <c r="B9" s="134">
        <v>110</v>
      </c>
      <c r="C9" s="135">
        <v>86</v>
      </c>
      <c r="D9" s="136">
        <v>31</v>
      </c>
      <c r="E9" s="137">
        <v>252</v>
      </c>
      <c r="F9" s="138">
        <f t="shared" si="0"/>
        <v>479</v>
      </c>
      <c r="L9" s="140"/>
      <c r="M9" s="141"/>
      <c r="N9" s="141"/>
      <c r="O9" s="143"/>
      <c r="P9" s="144"/>
      <c r="Q9" s="145"/>
      <c r="R9" s="119"/>
      <c r="S9" s="119"/>
    </row>
    <row r="10" spans="1:19">
      <c r="A10" s="133" t="s">
        <v>10</v>
      </c>
      <c r="B10" s="134">
        <v>225</v>
      </c>
      <c r="C10" s="135">
        <v>177</v>
      </c>
      <c r="D10" s="136">
        <v>85</v>
      </c>
      <c r="E10" s="137">
        <v>-112</v>
      </c>
      <c r="F10" s="138">
        <f t="shared" si="0"/>
        <v>375</v>
      </c>
      <c r="L10" s="140"/>
      <c r="M10" s="141"/>
      <c r="N10" s="141"/>
      <c r="O10" s="143"/>
      <c r="P10" s="144"/>
      <c r="Q10" s="145"/>
      <c r="R10" s="119"/>
      <c r="S10" s="119"/>
    </row>
    <row r="11" spans="1:19">
      <c r="A11" s="133" t="s">
        <v>11</v>
      </c>
      <c r="B11" s="146">
        <v>0</v>
      </c>
      <c r="C11" s="147">
        <v>0</v>
      </c>
      <c r="D11" s="136">
        <v>0</v>
      </c>
      <c r="E11" s="137">
        <v>126</v>
      </c>
      <c r="F11" s="138">
        <f t="shared" si="0"/>
        <v>126</v>
      </c>
      <c r="L11" s="140"/>
      <c r="M11" s="141"/>
      <c r="N11" s="141"/>
      <c r="O11" s="143"/>
      <c r="P11" s="144"/>
      <c r="Q11" s="145"/>
      <c r="R11" s="119"/>
      <c r="S11" s="119"/>
    </row>
    <row r="12" spans="1:19">
      <c r="A12" s="133" t="s">
        <v>12</v>
      </c>
      <c r="B12" s="134">
        <v>45</v>
      </c>
      <c r="C12" s="135">
        <v>36</v>
      </c>
      <c r="D12" s="136">
        <v>20</v>
      </c>
      <c r="E12" s="137">
        <v>23</v>
      </c>
      <c r="F12" s="138">
        <f t="shared" si="0"/>
        <v>124</v>
      </c>
      <c r="L12" s="140"/>
      <c r="M12" s="141"/>
      <c r="N12" s="141"/>
      <c r="O12" s="143"/>
      <c r="P12" s="144"/>
      <c r="Q12" s="145"/>
      <c r="R12" s="119"/>
      <c r="S12" s="119"/>
    </row>
    <row r="13" spans="1:19">
      <c r="A13" s="133" t="s">
        <v>13</v>
      </c>
      <c r="B13" s="134">
        <v>168</v>
      </c>
      <c r="C13" s="147">
        <v>0</v>
      </c>
      <c r="D13" s="136">
        <v>0</v>
      </c>
      <c r="E13" s="137">
        <v>86</v>
      </c>
      <c r="F13" s="138">
        <f t="shared" si="0"/>
        <v>254</v>
      </c>
      <c r="L13" s="140"/>
      <c r="M13" s="142"/>
      <c r="N13" s="142"/>
      <c r="O13" s="143"/>
      <c r="P13" s="144"/>
      <c r="Q13" s="145"/>
      <c r="R13" s="119"/>
      <c r="S13" s="119"/>
    </row>
    <row r="14" spans="1:19">
      <c r="A14" s="133" t="s">
        <v>14</v>
      </c>
      <c r="B14" s="134">
        <v>127</v>
      </c>
      <c r="C14" s="135">
        <v>100</v>
      </c>
      <c r="D14" s="136">
        <v>43</v>
      </c>
      <c r="E14" s="137">
        <v>65</v>
      </c>
      <c r="F14" s="138">
        <f t="shared" si="0"/>
        <v>335</v>
      </c>
      <c r="L14" s="140"/>
      <c r="M14" s="141"/>
      <c r="N14" s="141"/>
      <c r="O14" s="143"/>
      <c r="P14" s="144"/>
      <c r="Q14" s="145"/>
      <c r="R14" s="119"/>
      <c r="S14" s="119"/>
    </row>
    <row r="15" spans="1:19">
      <c r="A15" s="133" t="s">
        <v>15</v>
      </c>
      <c r="B15" s="134">
        <v>438</v>
      </c>
      <c r="C15" s="147">
        <v>0</v>
      </c>
      <c r="D15" s="136">
        <v>0</v>
      </c>
      <c r="E15" s="137">
        <v>778</v>
      </c>
      <c r="F15" s="138">
        <f t="shared" si="0"/>
        <v>1216</v>
      </c>
      <c r="L15" s="140"/>
      <c r="M15" s="141"/>
      <c r="N15" s="142"/>
      <c r="O15" s="143"/>
      <c r="P15" s="144"/>
      <c r="Q15" s="145"/>
      <c r="R15" s="119"/>
      <c r="S15" s="119"/>
    </row>
    <row r="16" spans="1:19">
      <c r="A16" s="133" t="s">
        <v>16</v>
      </c>
      <c r="B16" s="146">
        <v>0</v>
      </c>
      <c r="C16" s="147">
        <v>0</v>
      </c>
      <c r="D16" s="136">
        <v>0</v>
      </c>
      <c r="E16" s="137">
        <v>138</v>
      </c>
      <c r="F16" s="138">
        <f t="shared" si="0"/>
        <v>138</v>
      </c>
      <c r="L16" s="140"/>
      <c r="M16" s="141"/>
      <c r="N16" s="141"/>
      <c r="O16" s="143"/>
      <c r="P16" s="144"/>
      <c r="Q16" s="145"/>
      <c r="R16" s="119"/>
      <c r="S16" s="119"/>
    </row>
    <row r="17" spans="1:19">
      <c r="A17" s="133" t="s">
        <v>17</v>
      </c>
      <c r="B17" s="134">
        <v>179</v>
      </c>
      <c r="C17" s="135">
        <v>141</v>
      </c>
      <c r="D17" s="136">
        <v>71</v>
      </c>
      <c r="E17" s="137">
        <v>190</v>
      </c>
      <c r="F17" s="138">
        <f t="shared" si="0"/>
        <v>581</v>
      </c>
      <c r="L17" s="140"/>
      <c r="M17" s="141"/>
      <c r="N17" s="142"/>
      <c r="O17" s="143"/>
      <c r="P17" s="144"/>
      <c r="Q17" s="145"/>
      <c r="R17" s="119"/>
      <c r="S17" s="119"/>
    </row>
    <row r="18" spans="1:19">
      <c r="A18" s="133" t="s">
        <v>18</v>
      </c>
      <c r="B18" s="134">
        <v>85</v>
      </c>
      <c r="C18" s="135">
        <v>67</v>
      </c>
      <c r="D18" s="136">
        <v>23</v>
      </c>
      <c r="E18" s="137">
        <v>76</v>
      </c>
      <c r="F18" s="138">
        <f t="shared" si="0"/>
        <v>251</v>
      </c>
      <c r="L18" s="140"/>
      <c r="M18" s="142"/>
      <c r="N18" s="142"/>
      <c r="O18" s="143"/>
      <c r="P18" s="144"/>
      <c r="Q18" s="145"/>
      <c r="R18" s="119"/>
      <c r="S18" s="119"/>
    </row>
    <row r="19" spans="1:19">
      <c r="A19" s="133" t="s">
        <v>19</v>
      </c>
      <c r="B19" s="134">
        <v>107</v>
      </c>
      <c r="C19" s="135">
        <v>84</v>
      </c>
      <c r="D19" s="136">
        <v>36</v>
      </c>
      <c r="E19" s="137">
        <v>55</v>
      </c>
      <c r="F19" s="138">
        <f t="shared" si="0"/>
        <v>282</v>
      </c>
      <c r="L19" s="140"/>
      <c r="M19" s="141"/>
      <c r="N19" s="141"/>
      <c r="O19" s="143"/>
      <c r="P19" s="144"/>
      <c r="Q19" s="145"/>
      <c r="R19" s="119"/>
      <c r="S19" s="119"/>
    </row>
    <row r="20" spans="1:19">
      <c r="A20" s="133" t="s">
        <v>20</v>
      </c>
      <c r="B20" s="134">
        <v>139</v>
      </c>
      <c r="C20" s="135">
        <v>110</v>
      </c>
      <c r="D20" s="136">
        <v>53</v>
      </c>
      <c r="E20" s="137">
        <v>-349</v>
      </c>
      <c r="F20" s="138">
        <f t="shared" si="0"/>
        <v>-47</v>
      </c>
      <c r="L20" s="140"/>
      <c r="M20" s="141"/>
      <c r="N20" s="141"/>
      <c r="O20" s="143"/>
      <c r="P20" s="144"/>
      <c r="Q20" s="145"/>
      <c r="R20" s="119"/>
      <c r="S20" s="119"/>
    </row>
    <row r="21" spans="1:19">
      <c r="A21" s="133" t="s">
        <v>21</v>
      </c>
      <c r="B21" s="134">
        <v>191</v>
      </c>
      <c r="C21" s="135">
        <v>151</v>
      </c>
      <c r="D21" s="136">
        <v>67</v>
      </c>
      <c r="E21" s="137">
        <v>98</v>
      </c>
      <c r="F21" s="138">
        <f t="shared" si="0"/>
        <v>507</v>
      </c>
      <c r="L21" s="140"/>
      <c r="M21" s="141"/>
      <c r="N21" s="141"/>
      <c r="O21" s="143"/>
      <c r="P21" s="144"/>
      <c r="Q21" s="145"/>
      <c r="R21" s="119"/>
      <c r="S21" s="119"/>
    </row>
    <row r="22" spans="1:19">
      <c r="A22" s="133" t="s">
        <v>22</v>
      </c>
      <c r="B22" s="134">
        <v>83</v>
      </c>
      <c r="C22" s="135">
        <v>65</v>
      </c>
      <c r="D22" s="136">
        <v>0</v>
      </c>
      <c r="E22" s="137">
        <v>-417</v>
      </c>
      <c r="F22" s="138">
        <f t="shared" si="0"/>
        <v>-269</v>
      </c>
      <c r="L22" s="140"/>
      <c r="M22" s="141"/>
      <c r="N22" s="141"/>
      <c r="O22" s="143"/>
      <c r="P22" s="144"/>
      <c r="Q22" s="145"/>
      <c r="R22" s="119"/>
      <c r="S22" s="119"/>
    </row>
    <row r="23" spans="1:19">
      <c r="A23" s="133" t="s">
        <v>23</v>
      </c>
      <c r="B23" s="134">
        <v>92</v>
      </c>
      <c r="C23" s="147">
        <v>0</v>
      </c>
      <c r="D23" s="136">
        <v>0</v>
      </c>
      <c r="E23" s="137">
        <v>47</v>
      </c>
      <c r="F23" s="138">
        <f t="shared" si="0"/>
        <v>139</v>
      </c>
      <c r="L23" s="140"/>
      <c r="M23" s="141"/>
      <c r="N23" s="141"/>
      <c r="O23" s="143"/>
      <c r="P23" s="144"/>
      <c r="Q23" s="145"/>
      <c r="R23" s="119"/>
      <c r="S23" s="119"/>
    </row>
    <row r="24" spans="1:19">
      <c r="A24" s="133" t="s">
        <v>24</v>
      </c>
      <c r="B24" s="146">
        <v>0</v>
      </c>
      <c r="C24" s="147">
        <v>0</v>
      </c>
      <c r="D24" s="136">
        <v>0</v>
      </c>
      <c r="E24" s="137">
        <v>13</v>
      </c>
      <c r="F24" s="138">
        <f t="shared" si="0"/>
        <v>13</v>
      </c>
      <c r="L24" s="140"/>
      <c r="M24" s="141"/>
      <c r="N24" s="141"/>
      <c r="O24" s="143"/>
      <c r="P24" s="144"/>
      <c r="Q24" s="145"/>
      <c r="R24" s="119"/>
      <c r="S24" s="119"/>
    </row>
    <row r="25" spans="1:19">
      <c r="A25" s="133" t="s">
        <v>25</v>
      </c>
      <c r="B25" s="134">
        <v>590</v>
      </c>
      <c r="C25" s="135">
        <v>465</v>
      </c>
      <c r="D25" s="136">
        <v>192</v>
      </c>
      <c r="E25" s="137">
        <v>629</v>
      </c>
      <c r="F25" s="138">
        <f t="shared" si="0"/>
        <v>1876</v>
      </c>
      <c r="L25" s="140"/>
      <c r="M25" s="141"/>
      <c r="N25" s="142"/>
      <c r="O25" s="143"/>
      <c r="P25" s="144"/>
      <c r="Q25" s="145"/>
      <c r="R25" s="119"/>
      <c r="S25" s="119"/>
    </row>
    <row r="26" spans="1:19">
      <c r="A26" s="133" t="s">
        <v>26</v>
      </c>
      <c r="B26" s="134">
        <v>38</v>
      </c>
      <c r="C26" s="147">
        <v>0</v>
      </c>
      <c r="D26" s="136">
        <v>22</v>
      </c>
      <c r="E26" s="137">
        <v>19</v>
      </c>
      <c r="F26" s="138">
        <f t="shared" si="0"/>
        <v>79</v>
      </c>
      <c r="L26" s="140"/>
      <c r="M26" s="142"/>
      <c r="N26" s="142"/>
      <c r="O26" s="143"/>
      <c r="P26" s="144"/>
      <c r="Q26" s="145"/>
      <c r="R26" s="119"/>
      <c r="S26" s="119"/>
    </row>
    <row r="27" spans="1:19">
      <c r="A27" s="133" t="s">
        <v>27</v>
      </c>
      <c r="B27" s="134">
        <v>351</v>
      </c>
      <c r="C27" s="135">
        <v>277</v>
      </c>
      <c r="D27" s="136">
        <v>142</v>
      </c>
      <c r="E27" s="137">
        <v>-397</v>
      </c>
      <c r="F27" s="138">
        <f t="shared" si="0"/>
        <v>373</v>
      </c>
      <c r="L27" s="140"/>
      <c r="M27" s="141"/>
      <c r="N27" s="141"/>
      <c r="O27" s="143"/>
      <c r="P27" s="144"/>
      <c r="Q27" s="145"/>
      <c r="R27" s="119"/>
      <c r="S27" s="119"/>
    </row>
    <row r="28" spans="1:19">
      <c r="A28" s="133" t="s">
        <v>28</v>
      </c>
      <c r="B28" s="134">
        <v>210</v>
      </c>
      <c r="C28" s="135">
        <v>166</v>
      </c>
      <c r="D28" s="136">
        <v>79</v>
      </c>
      <c r="E28" s="137">
        <v>172</v>
      </c>
      <c r="F28" s="138">
        <f t="shared" si="0"/>
        <v>627</v>
      </c>
      <c r="L28" s="140"/>
      <c r="M28" s="141"/>
      <c r="N28" s="142"/>
      <c r="O28" s="143"/>
      <c r="P28" s="144"/>
      <c r="Q28" s="145"/>
      <c r="R28" s="119"/>
      <c r="S28" s="119"/>
    </row>
    <row r="29" spans="1:19">
      <c r="A29" s="133" t="s">
        <v>29</v>
      </c>
      <c r="B29" s="134">
        <v>76</v>
      </c>
      <c r="C29" s="135">
        <v>60</v>
      </c>
      <c r="D29" s="136">
        <v>25</v>
      </c>
      <c r="E29" s="137">
        <v>39</v>
      </c>
      <c r="F29" s="138">
        <f t="shared" si="0"/>
        <v>200</v>
      </c>
      <c r="L29" s="140"/>
      <c r="M29" s="141"/>
      <c r="N29" s="141"/>
      <c r="O29" s="143"/>
      <c r="P29" s="144"/>
      <c r="Q29" s="145"/>
      <c r="R29" s="119"/>
      <c r="S29" s="119"/>
    </row>
    <row r="30" spans="1:19" ht="15.75" thickBot="1">
      <c r="A30" s="148" t="s">
        <v>30</v>
      </c>
      <c r="B30" s="149">
        <v>0</v>
      </c>
      <c r="C30" s="150">
        <v>0</v>
      </c>
      <c r="D30" s="151">
        <v>0</v>
      </c>
      <c r="E30" s="152">
        <v>416</v>
      </c>
      <c r="F30" s="153">
        <f t="shared" si="0"/>
        <v>416</v>
      </c>
      <c r="L30" s="140"/>
      <c r="M30" s="141"/>
      <c r="N30" s="141"/>
      <c r="O30" s="143"/>
      <c r="P30" s="144"/>
      <c r="Q30" s="145"/>
      <c r="R30" s="119"/>
      <c r="S30" s="119"/>
    </row>
    <row r="31" spans="1:19" ht="15.75" thickBot="1">
      <c r="A31" s="154" t="s">
        <v>32</v>
      </c>
      <c r="B31" s="155">
        <f>SUM(B6:B30)</f>
        <v>6979</v>
      </c>
      <c r="C31" s="156">
        <f>SUM(C6:C30)</f>
        <v>4715</v>
      </c>
      <c r="D31" s="157">
        <f>SUM(D6:D30)</f>
        <v>2353</v>
      </c>
      <c r="E31" s="158">
        <f>SUM(E6:E30)</f>
        <v>30873</v>
      </c>
      <c r="F31" s="159">
        <f t="shared" si="0"/>
        <v>44920</v>
      </c>
      <c r="L31" s="140"/>
      <c r="M31" s="141"/>
      <c r="N31" s="141"/>
      <c r="O31" s="143"/>
      <c r="P31" s="144"/>
      <c r="Q31" s="145"/>
      <c r="R31" s="119"/>
      <c r="S31" s="119"/>
    </row>
    <row r="32" spans="1:19">
      <c r="L32" s="140"/>
      <c r="M32" s="142"/>
      <c r="N32" s="142"/>
      <c r="O32" s="143"/>
      <c r="P32" s="144"/>
      <c r="Q32" s="145"/>
      <c r="R32" s="119"/>
      <c r="S32" s="119"/>
    </row>
    <row r="33" spans="2:19">
      <c r="B33">
        <v>300</v>
      </c>
      <c r="D33" s="160">
        <v>580</v>
      </c>
      <c r="L33" s="161"/>
      <c r="M33" s="162"/>
      <c r="N33" s="162"/>
      <c r="O33" s="143"/>
      <c r="P33" s="144"/>
      <c r="Q33" s="145"/>
      <c r="R33" s="119"/>
      <c r="S33" s="119"/>
    </row>
    <row r="34" spans="2:19">
      <c r="B34" s="80">
        <f>SUM(B31:B33)</f>
        <v>7279</v>
      </c>
      <c r="D34">
        <f>SUM(D31:D33)</f>
        <v>2933</v>
      </c>
      <c r="L34" s="119"/>
      <c r="M34" s="119"/>
      <c r="N34" s="119"/>
      <c r="O34" s="119"/>
      <c r="P34" s="119"/>
      <c r="Q34" s="119"/>
      <c r="R34" s="119"/>
      <c r="S34" s="119"/>
    </row>
    <row r="35" spans="2:19">
      <c r="L35" s="119"/>
      <c r="M35" s="119"/>
      <c r="N35" s="119"/>
      <c r="O35" s="119"/>
      <c r="P35" s="119"/>
      <c r="Q35" s="119"/>
      <c r="R35" s="119"/>
      <c r="S35" s="119"/>
    </row>
  </sheetData>
  <mergeCells count="8">
    <mergeCell ref="L6:L7"/>
    <mergeCell ref="N6:O6"/>
    <mergeCell ref="Q6:Q7"/>
    <mergeCell ref="A1:F1"/>
    <mergeCell ref="L2:Q2"/>
    <mergeCell ref="A4:A5"/>
    <mergeCell ref="C4:D4"/>
    <mergeCell ref="F4:F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Tagok1</vt:lpstr>
      <vt:lpstr>Tagok2</vt:lpstr>
      <vt:lpstr>Tagok3</vt:lpstr>
      <vt:lpstr>Házis.kiadás arányos feloszt.</vt:lpstr>
      <vt:lpstr>Összesítés</vt:lpstr>
      <vt:lpstr>Összesítés!Nyomtatási_terület</vt:lpstr>
      <vt:lpstr>Tagok1!Nyomtatási_terület</vt:lpstr>
      <vt:lpstr>Tagok2!Nyomtatási_terület</vt:lpstr>
      <vt:lpstr>Tagok3!Nyomtatási_terület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asp02</dc:creator>
  <cp:lastModifiedBy>Jegyzo</cp:lastModifiedBy>
  <cp:lastPrinted>2018-01-22T09:05:46Z</cp:lastPrinted>
  <dcterms:created xsi:type="dcterms:W3CDTF">2018-01-22T06:46:51Z</dcterms:created>
  <dcterms:modified xsi:type="dcterms:W3CDTF">2018-01-22T16:33:51Z</dcterms:modified>
</cp:coreProperties>
</file>