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tabRatio="707" firstSheet="6" activeTab="10"/>
  </bookViews>
  <sheets>
    <sheet name="ÖSSZEFÜGGÉSEK" sheetId="1" r:id="rId1"/>
    <sheet name="Összesített" sheetId="2" r:id="rId2"/>
    <sheet name="Kötelező feladatok Önkormányzat" sheetId="3" r:id="rId3"/>
    <sheet name="Kötelező feladatok Óvoda" sheetId="4" r:id="rId4"/>
    <sheet name="Önkéntvállalt feladatok Önkormá" sheetId="5" r:id="rId5"/>
    <sheet name="Önkéntvállalt feladatok Óvoda" sheetId="6" r:id="rId6"/>
    <sheet name="Államigazgatási feladatok Önkor" sheetId="7" r:id="rId7"/>
    <sheet name="Államigazgatási feladatok Óvoda" sheetId="8" r:id="rId8"/>
    <sheet name="Mérleg 2.1.sz.mell összesen " sheetId="9" r:id="rId9"/>
    <sheet name="Mérleg 2.1.1. sz. mell. Önkormá" sheetId="10" r:id="rId10"/>
    <sheet name="Mérleg 2.1.2. sz.mell Óvoda" sheetId="11" r:id="rId11"/>
    <sheet name="Mérleg 2.2.sz.mell. összesen" sheetId="12" r:id="rId12"/>
    <sheet name="Mérleg 2.2.1.sz.mell. Önkormán " sheetId="13" r:id="rId13"/>
    <sheet name="Mérleg 2.2.2.sz.mell Óvoda" sheetId="14" r:id="rId14"/>
    <sheet name="Szociális ellátások 3. mell." sheetId="15" r:id="rId15"/>
    <sheet name="Maradványkimutatás" sheetId="16" r:id="rId16"/>
    <sheet name="Eredménykimutatás" sheetId="17" r:id="rId17"/>
    <sheet name="Pénzeszközváltozás" sheetId="18" r:id="rId18"/>
    <sheet name="Vagyonkimutatás eszközök" sheetId="19" r:id="rId19"/>
    <sheet name="Vagyonkimutatás források" sheetId="20" r:id="rId20"/>
    <sheet name="Többéves kihatás" sheetId="21" r:id="rId21"/>
    <sheet name="Közvetett támogatások" sheetId="22" r:id="rId22"/>
    <sheet name="adósság" sheetId="23" r:id="rId23"/>
    <sheet name="ELLENŐRZÉS-1.sz.2.a.sz.2.b.sz." sheetId="24" r:id="rId24"/>
  </sheets>
  <definedNames>
    <definedName name="_xlnm.Print_Area" localSheetId="7">'Államigazgatási feladatok Óvoda'!$A$1:$F$152</definedName>
    <definedName name="_xlnm.Print_Area" localSheetId="6">'Államigazgatási feladatok Önkor'!$A$1:$F$152</definedName>
    <definedName name="_xlnm.Print_Area" localSheetId="3">'Kötelező feladatok Óvoda'!$A$1:$F$152</definedName>
    <definedName name="_xlnm.Print_Area" localSheetId="2">'Kötelező feladatok Önkormányzat'!$A$1:$F$152</definedName>
    <definedName name="_xlnm.Print_Area" localSheetId="9">'Mérleg 2.1.1. sz. mell. Önkormá'!$A$1:$I$31</definedName>
    <definedName name="_xlnm.Print_Area" localSheetId="10">'Mérleg 2.1.2. sz.mell Óvoda'!$A$1:$I$31</definedName>
    <definedName name="_xlnm.Print_Area" localSheetId="8">'Mérleg 2.1.sz.mell összesen '!$A$1:$I$31</definedName>
    <definedName name="_xlnm.Print_Area" localSheetId="12">'Mérleg 2.2.1.sz.mell. Önkormán '!$A$1:$I$34</definedName>
    <definedName name="_xlnm.Print_Area" localSheetId="13">'Mérleg 2.2.2.sz.mell Óvoda'!$A$1:$I$34</definedName>
    <definedName name="_xlnm.Print_Area" localSheetId="11">'Mérleg 2.2.sz.mell. összesen'!$A$1:$I$34</definedName>
    <definedName name="_xlnm.Print_Area" localSheetId="5">'Önkéntvállalt feladatok Óvoda'!$A$1:$F$152</definedName>
    <definedName name="_xlnm.Print_Area" localSheetId="4">'Önkéntvállalt feladatok Önkormá'!$A$1:$F$152</definedName>
    <definedName name="_xlnm.Print_Area" localSheetId="1">'Összesített'!$A$1:$F$152</definedName>
    <definedName name="_xlnm.Print_Area" localSheetId="18">'Vagyonkimutatás eszközök'!$A$1:$D$66</definedName>
    <definedName name="_xlnm.Print_Area" localSheetId="19">'Vagyonkimutatás források'!$A$1:$D$27</definedName>
  </definedNames>
  <calcPr fullCalcOnLoad="1"/>
</workbook>
</file>

<file path=xl/comments2.xml><?xml version="1.0" encoding="utf-8"?>
<comments xmlns="http://schemas.openxmlformats.org/spreadsheetml/2006/main">
  <authors>
    <author>nelli</author>
  </authors>
  <commentList>
    <comment ref="D7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Üzemeltetésre: 3082 e
egyéb feladatokra: 4000 e
</t>
        </r>
      </text>
    </comment>
    <comment ref="D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kistelepülések szoc.feladataira: 600 e Ft
hj pénzbeli szoc ellátás: 867 e 
igénylésre: 2823 e-558 e Ft
Összesen: 3732 e Ft</t>
        </r>
      </text>
    </comment>
    <comment ref="D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2985 e Ft
Közös Hivatal 2013. évi elszámolásból: 93 e Ft
Önhiki: 1000 e Ft</t>
        </r>
      </text>
    </comment>
    <comment ref="E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2324 e Ft
Közös Hivatal 2013. évi elszámolásból: 93 e Ft
Leader pályázatból 350 e Ft
Gyermekvédelmi támogatás: 243 e Ft</t>
        </r>
      </text>
    </comment>
    <comment ref="C7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Üzemeltetésre: 3082 e
egyéb feladatokra: 4000 e
</t>
        </r>
      </text>
    </comment>
    <comment ref="C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kistelepülések szoc.feladataira: 600 e Ft
hj pénzbeli szoc ellátás: 867 e 
igénylésre: 2823 e
Összesen: 4290 e Ft</t>
        </r>
      </text>
    </comment>
    <comment ref="C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2985 e Ft
Közös Hivatal 2013. évi elszámolásból: 93 e Ft
Önhiki: 1000 e Ft</t>
        </r>
      </text>
    </comment>
    <comment ref="C36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kifüggesztési díj
bérlei díj 160 e Ft</t>
        </r>
      </text>
    </comment>
    <comment ref="C3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osztalék: 66 e Ft</t>
        </r>
      </text>
    </comment>
  </commentList>
</comments>
</file>

<file path=xl/comments3.xml><?xml version="1.0" encoding="utf-8"?>
<comments xmlns="http://schemas.openxmlformats.org/spreadsheetml/2006/main">
  <authors>
    <author>nelli</author>
  </authors>
  <commentList>
    <comment ref="C7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Üzemeltetésre: 3082 e
egyéb feladatokra: 4000 e
</t>
        </r>
      </text>
    </comment>
    <comment ref="D7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Üzemeltetésre: 3082 e
egyéb feladatokra: 4000 e
</t>
        </r>
      </text>
    </comment>
    <comment ref="C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kistelepülések szoc.feladataira: 600 e Ft
hj pénzbeli szoc ellátás: 867 e 
igénylésre: 2823 e
Összesen: 4290 e Ft</t>
        </r>
      </text>
    </comment>
    <comment ref="D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kistelepülések szoc.feladataira: 600 e Ft
hj pénzbeli szoc ellátás: 867 e 
igénylésre: 2823 e-558 e Ft
Összesen: 3732 e Ft</t>
        </r>
      </text>
    </comment>
    <comment ref="C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2985 e Ft
Közös Hivatal 2013. évi elszámolásból: 93 e Ft
Önhiki: 1000 e Ft</t>
        </r>
      </text>
    </comment>
    <comment ref="D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2985 e Ft
Közös Hivatal 2013. évi elszámolásból: 93 e Ft
Önhiki: 1000 e Ft</t>
        </r>
      </text>
    </comment>
    <comment ref="E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2324 e Ft
Közös Hivatal 2013. évi elszámolásból: 93 e Ft
Leader pályázatból 350 e Ft
Gyermekvédelmi támogatás: 243 e Ft</t>
        </r>
      </text>
    </comment>
    <comment ref="C36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kifüggesztési díj
bérlei díj 160 e Ft</t>
        </r>
      </text>
    </comment>
    <comment ref="C3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osztalék: 66 e Ft</t>
        </r>
      </text>
    </comment>
  </commentList>
</comments>
</file>

<file path=xl/comments4.xml><?xml version="1.0" encoding="utf-8"?>
<comments xmlns="http://schemas.openxmlformats.org/spreadsheetml/2006/main">
  <authors>
    <author>nelli</author>
  </authors>
  <commentList>
    <comment ref="C7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Üzemeltetésre: 3082 e
egyéb feladatokra: 4000 e
</t>
        </r>
      </text>
    </comment>
    <comment ref="D7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Üzemeltetésre: 3082 e
egyéb feladatokra: 4000 e
</t>
        </r>
      </text>
    </comment>
    <comment ref="C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kistelepülések szoc.feladataira: 600 e Ft
hj pénzbeli szoc ellátás: 867 e 
igénylésre: 2823 e
Összesen: 4290 e Ft</t>
        </r>
      </text>
    </comment>
    <comment ref="D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kistelepülések szoc.feladataira: 600 e Ft
hj pénzbeli szoc ellátás: 867 e 
igénylésre: 2823 e-558 e Ft
Összesen: 3732 e Ft</t>
        </r>
      </text>
    </comment>
    <comment ref="C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2985 e Ft
Közös Hivatal 2013. évi elszámolásból: 93 e Ft
Önhiki: 1000 e Ft</t>
        </r>
      </text>
    </comment>
    <comment ref="D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2985 e Ft
Közös Hivatal 2013. évi elszámolásból: 93 e Ft
Önhiki: 1000 e Ft</t>
        </r>
      </text>
    </comment>
    <comment ref="E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2324 e Ft
Közös Hivatal 2013. évi elszámolásból: 93 e Ft
Leader pályázatból 350 e Ft
Gyermekvédelmi támogatás: 243 e Ft</t>
        </r>
      </text>
    </comment>
    <comment ref="C36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kifüggesztési díj
bérlei díj 160 e Ft</t>
        </r>
      </text>
    </comment>
    <comment ref="C3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osztalék: 66 e Ft</t>
        </r>
      </text>
    </comment>
  </commentList>
</comments>
</file>

<file path=xl/comments5.xml><?xml version="1.0" encoding="utf-8"?>
<comments xmlns="http://schemas.openxmlformats.org/spreadsheetml/2006/main">
  <authors>
    <author>nelli</author>
  </authors>
  <commentList>
    <comment ref="C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Falugondnoki 2500 e Ft
</t>
        </r>
      </text>
    </comment>
    <comment ref="D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Szoc.feladatokra:  600 e Ft
Falugondnoki 2500 e Ft
Egyes jöv pótló: 6268+2504 e Ft</t>
        </r>
      </text>
    </comment>
    <comment ref="E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Szoc.feladatokra:  312 e Ft
Falugondnoki 1300 e Ft
Egyes jöv pótló: 3450 e Ft (igénylések alapjánŰ)</t>
        </r>
      </text>
    </comment>
  </commentList>
</comments>
</file>

<file path=xl/comments6.xml><?xml version="1.0" encoding="utf-8"?>
<comments xmlns="http://schemas.openxmlformats.org/spreadsheetml/2006/main">
  <authors>
    <author>nelli</author>
  </authors>
  <commentList>
    <comment ref="C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Falugondnoki 2500 e Ft
</t>
        </r>
      </text>
    </comment>
    <comment ref="D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Szoc.feladatokra:  600 e Ft
Falugondnoki 2500 e Ft
Egyes jöv pótló: 6268+2504 e Ft</t>
        </r>
      </text>
    </comment>
    <comment ref="E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Szoc.feladatokra:  312 e Ft
Falugondnoki 1300 e Ft
Egyes jöv pótló: 3450 e Ft (igénylések alapjánŰ)</t>
        </r>
      </text>
    </comment>
  </commentList>
</comments>
</file>

<file path=xl/sharedStrings.xml><?xml version="1.0" encoding="utf-8"?>
<sst xmlns="http://schemas.openxmlformats.org/spreadsheetml/2006/main" count="3070" uniqueCount="696">
  <si>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</si>
  <si>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</si>
  <si>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</si>
  <si>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</si>
  <si>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</si>
  <si>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</si>
  <si>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</si>
  <si>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</si>
  <si>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</si>
  <si>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</si>
  <si>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</si>
  <si>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</si>
  <si>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</si>
  <si>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</si>
  <si>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</si>
  <si>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</si>
  <si>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</si>
  <si>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</si>
  <si>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</si>
  <si>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</si>
  <si>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</si>
  <si>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</si>
  <si>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</si>
  <si>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</si>
  <si>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</si>
  <si>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</si>
  <si>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</si>
  <si>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</si>
  <si>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Kiadási jogcímek</t>
  </si>
  <si>
    <t>Személyi  juttatások</t>
  </si>
  <si>
    <t>Tartalékok</t>
  </si>
  <si>
    <t>Bevételek</t>
  </si>
  <si>
    <t>Kiadások</t>
  </si>
  <si>
    <t>Általános tartalék</t>
  </si>
  <si>
    <t>Céltartalék</t>
  </si>
  <si>
    <t>Megnevezés</t>
  </si>
  <si>
    <t>Személyi juttatások</t>
  </si>
  <si>
    <t>Sor-
szám</t>
  </si>
  <si>
    <t>3.1.</t>
  </si>
  <si>
    <t>4.1.</t>
  </si>
  <si>
    <t>4.2.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</si>
  <si>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</si>
  <si>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</si>
  <si>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</si>
  <si>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</si>
  <si>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</si>
  <si>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</si>
  <si>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</si>
  <si>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</si>
  <si>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</si>
  <si>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</si>
  <si>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</si>
  <si>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</si>
  <si>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</si>
  <si>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</si>
  <si>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</si>
  <si>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</si>
  <si>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</si>
  <si>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</si>
  <si>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</si>
  <si>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</si>
  <si>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</si>
  <si>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</si>
  <si>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</si>
  <si>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</si>
  <si>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</si>
  <si>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</si>
  <si>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</si>
  <si>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11.2.</t>
  </si>
  <si>
    <t>Költségvetési rendelet űrlapjainak összefüggései: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</si>
  <si>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</si>
  <si>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</si>
  <si>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</si>
  <si>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</si>
  <si>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</si>
  <si>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</si>
  <si>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</si>
  <si>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</si>
  <si>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</si>
  <si>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</si>
  <si>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</si>
  <si>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</si>
  <si>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</si>
  <si>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</si>
  <si>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</si>
  <si>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</si>
  <si>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Kiadások táblázat 3. oszlop 5 sora =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</si>
  <si>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</si>
  <si>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</si>
  <si>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</si>
  <si>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</si>
  <si>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</si>
  <si>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</si>
  <si>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</si>
  <si>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</si>
  <si>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</si>
  <si>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</si>
  <si>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 xml:space="preserve">7. </t>
  </si>
  <si>
    <t>7.3.</t>
  </si>
  <si>
    <t>8.1.</t>
  </si>
  <si>
    <t>8.2.</t>
  </si>
  <si>
    <t>12.1.</t>
  </si>
  <si>
    <t>12.2.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</si>
  <si>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</si>
  <si>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</si>
  <si>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</si>
  <si>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</si>
  <si>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</si>
  <si>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</si>
  <si>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</si>
  <si>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</si>
  <si>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</si>
  <si>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</si>
  <si>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</si>
  <si>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</si>
  <si>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2012. évi előirányzat BEVÉTELEK</t>
  </si>
  <si>
    <t>2012. évi előirányzat KIADÁSOK</t>
  </si>
  <si>
    <t>1. sz. melléklet Bevételek táblázat 3. oszlop 10 sora =</t>
  </si>
  <si>
    <t>1. sz. melléklet Bevételek táblázat 3. oszlop 13 sora =</t>
  </si>
  <si>
    <t>Gépjárműadó</t>
  </si>
  <si>
    <t xml:space="preserve">Eredeit </t>
  </si>
  <si>
    <t>előirányzat</t>
  </si>
  <si>
    <t>Rászorultságtól függő szociális ellátások</t>
  </si>
  <si>
    <t>Eredeti előirányzat</t>
  </si>
  <si>
    <t>Módosított előirányzat</t>
  </si>
  <si>
    <t>Teljesítés %</t>
  </si>
  <si>
    <t>5.9.</t>
  </si>
  <si>
    <t>B E V É T E L E K    Ö S S Z E S E N</t>
  </si>
  <si>
    <t>Ezer forintban</t>
  </si>
  <si>
    <t>Módosított</t>
  </si>
  <si>
    <t xml:space="preserve">Teljesítés %-a </t>
  </si>
  <si>
    <t>1. sz. táblázat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</si>
  <si>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</si>
  <si>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</si>
  <si>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</si>
  <si>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</si>
  <si>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</si>
  <si>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1.5.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</si>
  <si>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</si>
  <si>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</si>
  <si>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</si>
  <si>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</si>
  <si>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</si>
  <si>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</si>
  <si>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</si>
  <si>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</si>
  <si>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</si>
  <si>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</si>
  <si>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</si>
  <si>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</si>
  <si>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</si>
  <si>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</si>
  <si>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</si>
  <si>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</si>
  <si>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</si>
  <si>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</si>
  <si>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</si>
  <si>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</si>
  <si>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Helyi adók  (4.1.1.+4.1.2.)</t>
  </si>
  <si>
    <t>4.1.1.</t>
  </si>
  <si>
    <t>- Vagyoni típusú adók</t>
  </si>
  <si>
    <t>4.1.2.</t>
  </si>
  <si>
    <t>- Termékek és szolgáltatások adói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</si>
  <si>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</si>
  <si>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</si>
  <si>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</si>
  <si>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</si>
  <si>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</si>
  <si>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</si>
  <si>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</si>
  <si>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</si>
  <si>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</si>
  <si>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</si>
  <si>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</si>
  <si>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</si>
  <si>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5.8.</t>
  </si>
  <si>
    <t>Kamatbevételek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</si>
  <si>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</si>
  <si>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</si>
  <si>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</si>
  <si>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</si>
  <si>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</si>
  <si>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</si>
  <si>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</si>
  <si>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</si>
  <si>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</si>
  <si>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</si>
  <si>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</si>
  <si>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</si>
  <si>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</si>
  <si>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</si>
  <si>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</si>
  <si>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</si>
  <si>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</si>
  <si>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</si>
  <si>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</si>
  <si>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</si>
  <si>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</si>
  <si>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</si>
  <si>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</si>
  <si>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</si>
  <si>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</si>
  <si>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</si>
  <si>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</si>
  <si>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</si>
  <si>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</si>
  <si>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</si>
  <si>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</si>
  <si>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</si>
  <si>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</si>
  <si>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</si>
  <si>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</si>
  <si>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</si>
  <si>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</si>
  <si>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</si>
  <si>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</si>
  <si>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</si>
  <si>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</si>
  <si>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</si>
  <si>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</si>
  <si>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</si>
  <si>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</si>
  <si>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</si>
  <si>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</si>
  <si>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</si>
  <si>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</si>
  <si>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</si>
  <si>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</si>
  <si>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</si>
  <si>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</si>
  <si>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</si>
  <si>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</si>
  <si>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</si>
  <si>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</si>
  <si>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</si>
  <si>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</si>
  <si>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</si>
  <si>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</si>
  <si>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</si>
  <si>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</si>
  <si>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</si>
  <si>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</si>
  <si>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</si>
  <si>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</si>
  <si>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</si>
  <si>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</si>
  <si>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</si>
  <si>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</si>
  <si>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</si>
  <si>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</si>
  <si>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</si>
  <si>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</si>
  <si>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</si>
  <si>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</si>
  <si>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</si>
  <si>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</si>
  <si>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</si>
  <si>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</si>
  <si>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</si>
  <si>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</si>
  <si>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</si>
  <si>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</si>
  <si>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</si>
  <si>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</si>
  <si>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</si>
  <si>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</si>
  <si>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</si>
  <si>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</si>
  <si>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</si>
  <si>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</si>
  <si>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</si>
  <si>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</si>
  <si>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</si>
  <si>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</si>
  <si>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</si>
  <si>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</si>
  <si>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</si>
  <si>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</si>
  <si>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</si>
  <si>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</si>
  <si>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</si>
  <si>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</si>
  <si>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</si>
  <si>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</si>
  <si>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</si>
  <si>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</si>
  <si>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</si>
  <si>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</si>
  <si>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</si>
  <si>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</si>
  <si>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</si>
  <si>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</si>
  <si>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</si>
  <si>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</si>
  <si>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</si>
  <si>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</si>
  <si>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</si>
  <si>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</si>
  <si>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</si>
  <si>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Juttatások mindösszesen:</t>
  </si>
  <si>
    <t>B E V É T E L E K   K Ö T E L E Z Ő    F E L A D A T O K R A</t>
  </si>
  <si>
    <t>K I A D Á S O K   K Ö T E L E Z Ő    F E L A D A T O K R A</t>
  </si>
  <si>
    <t>K I A D Á S O K    Ö S S Z E S E N</t>
  </si>
  <si>
    <t>Önkormányzatok működési támogatásai</t>
  </si>
  <si>
    <t>Működési célú támogatások államháztartáson belülről</t>
  </si>
  <si>
    <t>2.-ból EU-s támogatás</t>
  </si>
  <si>
    <t xml:space="preserve">Dologi kiadások </t>
  </si>
  <si>
    <t>Működési célú átvett pénzeszközök</t>
  </si>
  <si>
    <t>4.-ből EU-s támogatás</t>
  </si>
  <si>
    <t>Költségvetési bevételek összesen (1.+2.+4.+5.+7.+…+12.)</t>
  </si>
  <si>
    <t>Költségvetési kiadások összesen (1.+...+12.)</t>
  </si>
  <si>
    <t>Hiány belső finanszírozásának bevételei (15.+…+18. )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</si>
  <si>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</si>
  <si>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</si>
  <si>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</si>
  <si>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</si>
  <si>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</si>
  <si>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>Kölcsön törlesztése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</si>
  <si>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</si>
  <si>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</si>
  <si>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</si>
  <si>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</si>
  <si>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</si>
  <si>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</si>
  <si>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</si>
  <si>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Tárgyévi  hiány:</t>
  </si>
  <si>
    <t>Tárgyévi  többlet: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</si>
  <si>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</si>
  <si>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</si>
  <si>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</si>
  <si>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</si>
  <si>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</si>
  <si>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</si>
  <si>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</si>
  <si>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</si>
  <si>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</si>
  <si>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</si>
  <si>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</si>
  <si>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</si>
  <si>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</si>
  <si>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</si>
  <si>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</si>
  <si>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</si>
  <si>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</si>
  <si>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</si>
  <si>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</si>
  <si>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</si>
  <si>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</si>
  <si>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</si>
  <si>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</si>
  <si>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</si>
  <si>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</si>
  <si>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</si>
  <si>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</si>
  <si>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</si>
  <si>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 I A D Á S O K   Á L L A M I G A Z G A T Á S I   F E L A D A T O K R A</t>
  </si>
  <si>
    <t>B E V É T E L E K   Á L L A M I G A Z G A T Á S I    F E L A D A T O K R A</t>
  </si>
  <si>
    <t>K I A D Á S O K   Ö N K É N T V Á L L A L T    F E L A D A T O K R A</t>
  </si>
  <si>
    <t>B E V É T E L E K   Ö N K É N T V Á L L A L T    F E L A D A T O K R A</t>
  </si>
  <si>
    <t>Köztemetés</t>
  </si>
  <si>
    <t xml:space="preserve">Teljesítés </t>
  </si>
  <si>
    <t>1. számú táblázat</t>
  </si>
  <si>
    <t>Teljesítés</t>
  </si>
  <si>
    <t>3. számú táblázat</t>
  </si>
  <si>
    <t>2. számú táblázat</t>
  </si>
  <si>
    <t>Sorszám</t>
  </si>
  <si>
    <t>Önkormányzat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</si>
  <si>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</si>
  <si>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</si>
  <si>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</si>
  <si>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</si>
  <si>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</si>
  <si>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</si>
  <si>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</si>
  <si>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</si>
  <si>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</si>
  <si>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</si>
  <si>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</si>
  <si>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</si>
  <si>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</si>
  <si>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</si>
  <si>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</si>
  <si>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</si>
  <si>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</si>
  <si>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</si>
  <si>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10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</si>
  <si>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</si>
  <si>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</si>
  <si>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</si>
  <si>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</si>
  <si>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</si>
  <si>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</si>
  <si>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</si>
  <si>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</si>
  <si>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</si>
  <si>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</si>
  <si>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</si>
  <si>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</si>
  <si>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</si>
  <si>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</si>
  <si>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</si>
  <si>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</si>
  <si>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</si>
  <si>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</si>
  <si>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 (=B-F)</t>
  </si>
  <si>
    <t>Összesen: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</si>
  <si>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</si>
  <si>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</si>
  <si>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</si>
  <si>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</si>
  <si>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</si>
  <si>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</si>
  <si>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</si>
  <si>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</si>
  <si>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</si>
  <si>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</si>
  <si>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</si>
  <si>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</si>
  <si>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</si>
  <si>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</si>
  <si>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</si>
  <si>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</si>
  <si>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</si>
  <si>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</si>
  <si>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</si>
  <si>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</si>
  <si>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</si>
  <si>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</si>
  <si>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</si>
  <si>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</si>
  <si>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</si>
  <si>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</si>
  <si>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</si>
  <si>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</si>
  <si>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</si>
  <si>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</si>
  <si>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</si>
  <si>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</si>
  <si>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</si>
  <si>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</si>
  <si>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</si>
  <si>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</si>
  <si>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</si>
  <si>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</si>
  <si>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</si>
  <si>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</si>
  <si>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PÉNZESZKÖZÖK VÁLTOZÁSÁNAK LEVEZETÉSE</t>
  </si>
  <si>
    <t>Sor-szám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</si>
  <si>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</si>
  <si>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</si>
  <si>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</si>
  <si>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</si>
  <si>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ESZKÖZÖK</t>
  </si>
  <si>
    <t>Előző évi</t>
  </si>
  <si>
    <t>Tárgyévi</t>
  </si>
  <si>
    <t>állományi érték</t>
  </si>
  <si>
    <t xml:space="preserve">A </t>
  </si>
  <si>
    <t>B</t>
  </si>
  <si>
    <t>C</t>
  </si>
  <si>
    <t>D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</si>
  <si>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</si>
  <si>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</si>
  <si>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</si>
  <si>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</si>
  <si>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</si>
  <si>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</si>
  <si>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</si>
  <si>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</si>
  <si>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</si>
  <si>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</si>
  <si>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</si>
  <si>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</si>
  <si>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</si>
  <si>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</si>
  <si>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</si>
  <si>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</si>
  <si>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</si>
  <si>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</si>
  <si>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</si>
  <si>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</si>
  <si>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</si>
  <si>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</si>
  <si>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</si>
  <si>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</si>
  <si>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</si>
  <si>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</si>
  <si>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</si>
  <si>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</si>
  <si>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</si>
  <si>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</si>
  <si>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</si>
  <si>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</si>
  <si>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</si>
  <si>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</si>
  <si>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</si>
  <si>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</si>
  <si>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</si>
  <si>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</si>
  <si>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</si>
  <si>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</si>
  <si>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</si>
  <si>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</si>
  <si>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</si>
  <si>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</si>
  <si>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</si>
  <si>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</si>
  <si>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</si>
  <si>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</si>
  <si>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</si>
  <si>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</si>
  <si>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</si>
  <si>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</si>
  <si>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</si>
  <si>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</si>
  <si>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</si>
  <si>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</si>
  <si>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</si>
  <si>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</si>
  <si>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</si>
  <si>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</si>
  <si>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</si>
  <si>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</si>
  <si>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</si>
  <si>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</si>
  <si>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</si>
  <si>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</si>
  <si>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</si>
  <si>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</si>
  <si>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</si>
  <si>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</si>
  <si>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</si>
  <si>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</si>
  <si>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</si>
  <si>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</si>
  <si>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</si>
  <si>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</si>
  <si>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</si>
  <si>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</si>
  <si>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</si>
  <si>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</si>
  <si>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</si>
  <si>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</si>
  <si>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</si>
  <si>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</si>
  <si>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</si>
  <si>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</si>
  <si>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</si>
  <si>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</si>
  <si>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</si>
  <si>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</si>
  <si>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</si>
  <si>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</si>
  <si>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</si>
  <si>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</si>
  <si>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</si>
  <si>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</si>
  <si>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</si>
  <si>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</si>
  <si>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</si>
  <si>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</si>
  <si>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</si>
  <si>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FORRÁSOK</t>
  </si>
  <si>
    <t>A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</si>
  <si>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</si>
  <si>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</si>
  <si>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</si>
  <si>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</si>
  <si>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</si>
  <si>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</si>
  <si>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</si>
  <si>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</si>
  <si>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</si>
  <si>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</si>
  <si>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</si>
  <si>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EGYÉB SAJÁTOS FORRÁSOLDALI ELSZÁMOLÁSOK</t>
  </si>
  <si>
    <t>J) KINCSTÁRI SZÁMLAVEZETÉSSEL KAPCSOLATOS ELSZÁMOLÁSOK</t>
  </si>
  <si>
    <t>K) PASSZÍV IDŐBELI ELHATÁROLÁSOK</t>
  </si>
  <si>
    <t>FORRÁSOK ÖSSZESEN  (07+11+12+13)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</si>
  <si>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</si>
  <si>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</si>
  <si>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</si>
  <si>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</si>
  <si>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</si>
  <si>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10=(6+…+9)</t>
  </si>
  <si>
    <t>Működési célú
hiteltörlesztés (tőke+kamat)</t>
  </si>
  <si>
    <t>............................</t>
  </si>
  <si>
    <t>Felhalmozási célú
hiteltörlesztés (tőke+kamat)</t>
  </si>
  <si>
    <t>Útépítések hitele</t>
  </si>
  <si>
    <t>Beruházás feladatonként</t>
  </si>
  <si>
    <t>Felújítás célonként</t>
  </si>
  <si>
    <t>Egyéb</t>
  </si>
  <si>
    <t>Kötvény</t>
  </si>
  <si>
    <t>Összesen (1+4+7+9+11)</t>
  </si>
  <si>
    <t>Az önkormányzat által adott közvetett támogatások
(kedvezmények)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</si>
  <si>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</si>
  <si>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</si>
  <si>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</si>
  <si>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</si>
  <si>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</si>
  <si>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</si>
  <si>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</si>
  <si>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</si>
  <si>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</si>
  <si>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</si>
  <si>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</si>
  <si>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</si>
  <si>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</si>
  <si>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</si>
  <si>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</si>
  <si>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</si>
  <si>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</si>
  <si>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Talajterherhelési díj</t>
  </si>
  <si>
    <t>Pótlék</t>
  </si>
  <si>
    <t>Adósság állomány alakulása lejárat, eszközök, bel- és külföldi hitelezők szerinti bontásban 
2014. december 31-én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</si>
  <si>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</si>
  <si>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</si>
  <si>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</si>
  <si>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</si>
  <si>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</si>
  <si>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</si>
  <si>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</si>
  <si>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</si>
  <si>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</si>
  <si>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</si>
  <si>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</si>
  <si>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</si>
  <si>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</si>
  <si>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</si>
  <si>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</si>
  <si>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</si>
  <si>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</si>
  <si>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</si>
  <si>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</si>
  <si>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</si>
  <si>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</si>
  <si>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</si>
  <si>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</si>
  <si>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</si>
  <si>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Óvoda</t>
  </si>
  <si>
    <t>Önkormányzati szinten</t>
  </si>
  <si>
    <t>Központi irányító szervi támogatás</t>
  </si>
  <si>
    <t>5.-ből EU-s támogatás</t>
  </si>
  <si>
    <t>Működési bevételek</t>
  </si>
  <si>
    <t xml:space="preserve">   Egyéb belső finanszírozási bevételek (intézmény finanszírozás)</t>
  </si>
  <si>
    <t>Központi, irányító szervi támogatások folyósítása</t>
  </si>
  <si>
    <t>I. Működési célú bevételek és kiadások mérlege
(Önkormányzati)</t>
  </si>
  <si>
    <t>II. Felhalmozási célú bevételek és kiadások mérlege
(Önkormányzati)</t>
  </si>
  <si>
    <t>Központi, irányító szervi támogatások folyosítása</t>
  </si>
  <si>
    <t>FINANSZÍROZÁSI BEVÉTELEK ÖSSZESEN: (10. -13.2 … +15.)</t>
  </si>
  <si>
    <t>Központi irányító szervi támogatás folyósítása</t>
  </si>
  <si>
    <t>FINANSZÍROZÁSI KIADÁSOK ÖSSZESEN: (5.-7.2…+8.)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</si>
  <si>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</si>
  <si>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</si>
  <si>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r>
      <t xml:space="preserve">   Működési költségvetés kiadásai </t>
    </r>
    <r>
      <rPr>
        <sz val="14"/>
        <rFont val="Times New Roman CE"/>
        <family val="0"/>
      </rPr>
      <t>(1.1+…+1.5.)</t>
    </r>
  </si>
  <si>
    <r>
      <t xml:space="preserve">   Felhalmozási költségvetés kiadásai </t>
    </r>
    <r>
      <rPr>
        <sz val="14"/>
        <rFont val="Times New Roman CE"/>
        <family val="0"/>
      </rPr>
      <t>(2.1.+2.3.+2.5.)</t>
    </r>
  </si>
  <si>
    <t>Felhalmozási célú finanszírozási kiadások összesen (13.+...+24.)</t>
  </si>
  <si>
    <t>Egyéb működési bevétel</t>
  </si>
  <si>
    <t>BEVÉTEL ÖSSZESEN (13.+22.-18)</t>
  </si>
  <si>
    <t xml:space="preserve">KIADÁSOK ÖSSZESEN </t>
  </si>
  <si>
    <t>Karácsonyi támogatás</t>
  </si>
  <si>
    <t>Működési célú költségvetési támogatások és kiegészítő támogatások</t>
  </si>
  <si>
    <t>Elszámolásból származó bevételek</t>
  </si>
  <si>
    <t>Államháztartáson belüli megelőlegezések folyosítása</t>
  </si>
  <si>
    <t>VAGYONKIMUTATÁS Összevont
a könyvviteli mérlegben értékkel szereplő forrásokról</t>
  </si>
  <si>
    <t>Kedvezmény nélkül elért bevétel</t>
  </si>
  <si>
    <t>Szociális tűzifa</t>
  </si>
  <si>
    <t>Forintban</t>
  </si>
  <si>
    <t xml:space="preserve">Forintban </t>
  </si>
  <si>
    <t>Forintban !</t>
  </si>
  <si>
    <t>Lakhatási támogatás</t>
  </si>
  <si>
    <t>Beiskolázási támogatás</t>
  </si>
  <si>
    <t>08        Felhalmozási célú támogatások eredményszemléletű bevétele</t>
  </si>
  <si>
    <t>09        Különféle egyéb eredményszemléletű bevételek</t>
  </si>
  <si>
    <t>Adatok  forintban</t>
  </si>
  <si>
    <t xml:space="preserve">Önkormányzat  </t>
  </si>
  <si>
    <t xml:space="preserve">Óvoda  </t>
  </si>
  <si>
    <t xml:space="preserve">Összesen  </t>
  </si>
  <si>
    <t xml:space="preserve"> -Értékesítési és forgalmi adók</t>
  </si>
  <si>
    <t xml:space="preserve">   Értékesítési és forgalmi adók</t>
  </si>
  <si>
    <t>Újszülött támogatás</t>
  </si>
  <si>
    <t>Egyéb pénzügyi műveletek bevételei, biztosító által fizetett kártérítés</t>
  </si>
  <si>
    <t>I. Működési célú bevételek és kiadások mérlege
(Mórágyi Óvoda)</t>
  </si>
  <si>
    <t>II. Felhalmozási célú bevételek és kiadások mérlege
(Mórágyi Óvoda)</t>
  </si>
  <si>
    <t>Települési támogatás, gyógyszer támogatás</t>
  </si>
  <si>
    <t>Temetési támogatás</t>
  </si>
  <si>
    <t>2021.</t>
  </si>
  <si>
    <t>2022.</t>
  </si>
  <si>
    <t>2020. évi</t>
  </si>
  <si>
    <t xml:space="preserve">2020. évi </t>
  </si>
  <si>
    <r>
      <t>Pénzkészlet 2020. január 1-jén
e</t>
    </r>
    <r>
      <rPr>
        <i/>
        <sz val="10"/>
        <rFont val="Times New Roman CE"/>
        <family val="0"/>
      </rPr>
      <t>bből:</t>
    </r>
  </si>
  <si>
    <r>
      <t>Záró pénzkészlet 2020. december 31-én
e</t>
    </r>
    <r>
      <rPr>
        <i/>
        <sz val="10"/>
        <rFont val="Times New Roman CE"/>
        <family val="0"/>
      </rPr>
      <t>bből:</t>
    </r>
  </si>
  <si>
    <t>VAGYONKIMUTATÁS Összevont 2020
a könyvviteli mérlegben értékkel szereplő eszközökről
2015.</t>
  </si>
  <si>
    <t>2020. év</t>
  </si>
  <si>
    <t>2020.
évi
teljesítés</t>
  </si>
  <si>
    <t>2023.</t>
  </si>
  <si>
    <t>2024. 
után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</si>
</sst>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#,##0.0"/>
    <numFmt numFmtId="177" formatCode="00"/>
    <numFmt numFmtId="178" formatCode="_-* #,##0.0\ _F_t_-;\-* #,##0.0\ _F_t_-;_-* &quot;-&quot;??\ _F_t_-;_-@_-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0.000000000"/>
    <numFmt numFmtId="183" formatCode="0.0000000000"/>
    <numFmt numFmtId="184" formatCode="0.00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,###__"/>
    <numFmt numFmtId="193" formatCode="#,###__;\-#,###__"/>
    <numFmt numFmtId="194" formatCode="#,###\ _F_t;\-#,###\ _F_t"/>
  </numFmts>
  <fonts count="96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i/>
      <sz val="8"/>
      <name val="Times New Roman CE"/>
      <family val="0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4"/>
      <name val="Times New Roman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4"/>
      <color indexed="10"/>
      <name val="Times New Roman CE"/>
      <family val="0"/>
    </font>
    <font>
      <sz val="10"/>
      <name val="MS Sans Serif"/>
      <family val="2"/>
    </font>
    <font>
      <i/>
      <sz val="10"/>
      <name val="Times New Roman"/>
      <family val="1"/>
    </font>
    <font>
      <b/>
      <sz val="10"/>
      <name val="MS Sans Serif"/>
      <family val="2"/>
    </font>
    <font>
      <sz val="10"/>
      <name val="Arial CE"/>
      <family val="0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0"/>
    </font>
    <font>
      <sz val="10"/>
      <name val="Wingdings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11"/>
      <name val="Times New Roman CE"/>
      <family val="1"/>
    </font>
    <font>
      <b/>
      <sz val="11"/>
      <name val="Calibri"/>
      <family val="2"/>
    </font>
    <font>
      <b/>
      <sz val="8"/>
      <name val="Arial"/>
      <family val="2"/>
    </font>
    <font>
      <sz val="11"/>
      <name val="Times New Roman CE"/>
      <family val="0"/>
    </font>
    <font>
      <b/>
      <i/>
      <sz val="12"/>
      <name val="Times New Roman CE"/>
      <family val="0"/>
    </font>
    <font>
      <b/>
      <i/>
      <sz val="14"/>
      <name val="Times New Roman CE"/>
      <family val="0"/>
    </font>
    <font>
      <i/>
      <sz val="14"/>
      <name val="Times New Roman CE"/>
      <family val="0"/>
    </font>
    <font>
      <i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9" fillId="26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0" fillId="28" borderId="7" applyNumberFormat="0" applyFont="0" applyAlignment="0" applyProtection="0"/>
    <xf numFmtId="0" fontId="88" fillId="29" borderId="0" applyNumberFormat="0" applyBorder="0" applyAlignment="0" applyProtection="0"/>
    <xf numFmtId="0" fontId="89" fillId="30" borderId="8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9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31" borderId="0" applyNumberFormat="0" applyBorder="0" applyAlignment="0" applyProtection="0"/>
    <xf numFmtId="0" fontId="94" fillId="32" borderId="0" applyNumberFormat="0" applyBorder="0" applyAlignment="0" applyProtection="0"/>
    <xf numFmtId="0" fontId="95" fillId="30" borderId="1" applyNumberFormat="0" applyAlignment="0" applyProtection="0"/>
    <xf numFmtId="9" fontId="0" fillId="0" borderId="0" applyFont="0" applyFill="0" applyBorder="0" applyAlignment="0" applyProtection="0"/>
  </cellStyleXfs>
  <cellXfs count="776">
    <xf numFmtId="0" fontId="0" fillId="0" borderId="0" xfId="0" applyAlignment="1">
      <alignment/>
    </xf>
    <xf numFmtId="0" fontId="0" fillId="0" borderId="0" xfId="61" applyFont="1" applyFill="1">
      <alignment/>
      <protection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9" fillId="0" borderId="11" xfId="61" applyFont="1" applyFill="1" applyBorder="1" applyAlignment="1" applyProtection="1">
      <alignment horizontal="center" vertical="center" wrapText="1"/>
      <protection/>
    </xf>
    <xf numFmtId="0" fontId="9" fillId="0" borderId="10" xfId="61" applyFont="1" applyFill="1" applyBorder="1" applyAlignment="1" applyProtection="1">
      <alignment horizontal="center" vertical="center" wrapText="1"/>
      <protection/>
    </xf>
    <xf numFmtId="0" fontId="5" fillId="0" borderId="0" xfId="61" applyFill="1">
      <alignment/>
      <protection/>
    </xf>
    <xf numFmtId="0" fontId="10" fillId="0" borderId="0" xfId="61" applyFont="1" applyFill="1">
      <alignment/>
      <protection/>
    </xf>
    <xf numFmtId="172" fontId="9" fillId="0" borderId="12" xfId="61" applyNumberFormat="1" applyFont="1" applyFill="1" applyBorder="1" applyAlignment="1" applyProtection="1">
      <alignment horizontal="right" vertical="center" wrapText="1"/>
      <protection/>
    </xf>
    <xf numFmtId="0" fontId="11" fillId="0" borderId="0" xfId="61" applyFont="1" applyFill="1">
      <alignment/>
      <protection/>
    </xf>
    <xf numFmtId="172" fontId="0" fillId="0" borderId="0" xfId="0" applyNumberFormat="1" applyFill="1" applyAlignment="1">
      <alignment vertical="center" wrapText="1"/>
    </xf>
    <xf numFmtId="172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172" fontId="9" fillId="0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 indent="1"/>
    </xf>
    <xf numFmtId="0" fontId="11" fillId="0" borderId="0" xfId="0" applyFont="1" applyAlignment="1">
      <alignment horizontal="center"/>
    </xf>
    <xf numFmtId="0" fontId="16" fillId="0" borderId="0" xfId="0" applyFont="1" applyFill="1" applyAlignment="1">
      <alignment/>
    </xf>
    <xf numFmtId="3" fontId="16" fillId="0" borderId="0" xfId="0" applyNumberFormat="1" applyFont="1" applyFill="1" applyAlignment="1">
      <alignment horizontal="right" indent="1"/>
    </xf>
    <xf numFmtId="3" fontId="4" fillId="0" borderId="0" xfId="0" applyNumberFormat="1" applyFont="1" applyFill="1" applyAlignment="1">
      <alignment horizontal="right" indent="1"/>
    </xf>
    <xf numFmtId="0" fontId="16" fillId="0" borderId="0" xfId="0" applyFont="1" applyFill="1" applyAlignment="1">
      <alignment horizontal="right" indent="1"/>
    </xf>
    <xf numFmtId="0" fontId="17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Continuous" vertical="center"/>
    </xf>
    <xf numFmtId="0" fontId="22" fillId="0" borderId="13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21" fillId="0" borderId="13" xfId="0" applyFont="1" applyBorder="1" applyAlignment="1">
      <alignment/>
    </xf>
    <xf numFmtId="0" fontId="4" fillId="0" borderId="15" xfId="61" applyFont="1" applyFill="1" applyBorder="1" applyAlignment="1" applyProtection="1">
      <alignment horizontal="center" vertical="center" wrapText="1"/>
      <protection/>
    </xf>
    <xf numFmtId="0" fontId="9" fillId="0" borderId="15" xfId="61" applyFont="1" applyFill="1" applyBorder="1" applyAlignment="1" applyProtection="1">
      <alignment horizontal="center" vertical="center" wrapText="1"/>
      <protection/>
    </xf>
    <xf numFmtId="0" fontId="4" fillId="0" borderId="12" xfId="61" applyFont="1" applyFill="1" applyBorder="1" applyAlignment="1" applyProtection="1">
      <alignment horizontal="center" vertical="center" wrapText="1"/>
      <protection/>
    </xf>
    <xf numFmtId="1" fontId="22" fillId="0" borderId="16" xfId="0" applyNumberFormat="1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/>
    </xf>
    <xf numFmtId="0" fontId="4" fillId="0" borderId="19" xfId="61" applyFont="1" applyFill="1" applyBorder="1" applyAlignment="1" applyProtection="1">
      <alignment horizontal="center" vertical="center" wrapText="1"/>
      <protection/>
    </xf>
    <xf numFmtId="0" fontId="9" fillId="0" borderId="20" xfId="61" applyFont="1" applyFill="1" applyBorder="1" applyAlignment="1" applyProtection="1">
      <alignment horizontal="center" vertical="center" wrapText="1"/>
      <protection/>
    </xf>
    <xf numFmtId="0" fontId="9" fillId="0" borderId="17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Alignment="1" applyProtection="1">
      <alignment vertical="center" wrapText="1"/>
      <protection/>
    </xf>
    <xf numFmtId="0" fontId="5" fillId="0" borderId="0" xfId="61" applyFont="1" applyFill="1" applyProtection="1">
      <alignment/>
      <protection/>
    </xf>
    <xf numFmtId="172" fontId="3" fillId="0" borderId="0" xfId="61" applyNumberFormat="1" applyFont="1" applyFill="1" applyBorder="1" applyAlignment="1" applyProtection="1">
      <alignment horizontal="right" vertical="center" wrapText="1" indent="1"/>
      <protection/>
    </xf>
    <xf numFmtId="0" fontId="9" fillId="0" borderId="12" xfId="61" applyFont="1" applyFill="1" applyBorder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right" vertical="center" indent="1"/>
      <protection/>
    </xf>
    <xf numFmtId="0" fontId="9" fillId="0" borderId="21" xfId="61" applyFont="1" applyFill="1" applyBorder="1" applyAlignment="1" applyProtection="1">
      <alignment horizontal="center" vertical="center" wrapText="1"/>
      <protection/>
    </xf>
    <xf numFmtId="172" fontId="9" fillId="0" borderId="15" xfId="61" applyNumberFormat="1" applyFont="1" applyFill="1" applyBorder="1" applyAlignment="1" applyProtection="1">
      <alignment horizontal="right" vertical="center" wrapText="1" indent="1"/>
      <protection/>
    </xf>
    <xf numFmtId="172" fontId="10" fillId="0" borderId="22" xfId="61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24" xfId="61" applyNumberFormat="1" applyFont="1" applyFill="1" applyBorder="1" applyAlignment="1" applyProtection="1">
      <alignment horizontal="right" vertical="center" wrapText="1" indent="1"/>
      <protection locked="0"/>
    </xf>
    <xf numFmtId="172" fontId="9" fillId="0" borderId="15" xfId="61" applyNumberFormat="1" applyFont="1" applyFill="1" applyBorder="1" applyAlignment="1" applyProtection="1">
      <alignment horizontal="right" vertical="center" wrapText="1" indent="1"/>
      <protection/>
    </xf>
    <xf numFmtId="172" fontId="10" fillId="0" borderId="22" xfId="61" applyNumberFormat="1" applyFont="1" applyFill="1" applyBorder="1" applyAlignment="1" applyProtection="1">
      <alignment horizontal="right" vertical="center" wrapText="1" indent="1"/>
      <protection/>
    </xf>
    <xf numFmtId="172" fontId="10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24" xfId="61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22" xfId="61" applyNumberFormat="1" applyFont="1" applyFill="1" applyBorder="1" applyAlignment="1" applyProtection="1">
      <alignment horizontal="right" vertical="center" wrapText="1" indent="1"/>
      <protection locked="0"/>
    </xf>
    <xf numFmtId="172" fontId="9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72" fontId="9" fillId="0" borderId="10" xfId="61" applyNumberFormat="1" applyFont="1" applyFill="1" applyBorder="1" applyAlignment="1" applyProtection="1">
      <alignment horizontal="right" vertical="center" wrapText="1" indent="1"/>
      <protection/>
    </xf>
    <xf numFmtId="172" fontId="10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72" fontId="9" fillId="0" borderId="10" xfId="61" applyNumberFormat="1" applyFont="1" applyFill="1" applyBorder="1" applyAlignment="1" applyProtection="1">
      <alignment horizontal="right" vertical="center" wrapText="1" indent="1"/>
      <protection/>
    </xf>
    <xf numFmtId="172" fontId="10" fillId="0" borderId="25" xfId="61" applyNumberFormat="1" applyFont="1" applyFill="1" applyBorder="1" applyAlignment="1" applyProtection="1">
      <alignment horizontal="right" vertical="center" wrapText="1" indent="1"/>
      <protection/>
    </xf>
    <xf numFmtId="172" fontId="10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72" fontId="9" fillId="0" borderId="10" xfId="61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61" applyFont="1" applyFill="1" applyBorder="1">
      <alignment/>
      <protection/>
    </xf>
    <xf numFmtId="0" fontId="9" fillId="0" borderId="27" xfId="61" applyFont="1" applyFill="1" applyBorder="1" applyAlignment="1" applyProtection="1">
      <alignment horizontal="center" vertical="center" wrapText="1"/>
      <protection/>
    </xf>
    <xf numFmtId="172" fontId="9" fillId="0" borderId="28" xfId="61" applyNumberFormat="1" applyFont="1" applyFill="1" applyBorder="1" applyAlignment="1" applyProtection="1">
      <alignment horizontal="right" vertical="center" wrapText="1" indent="1"/>
      <protection/>
    </xf>
    <xf numFmtId="172" fontId="10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31" xfId="61" applyNumberFormat="1" applyFont="1" applyFill="1" applyBorder="1" applyAlignment="1" applyProtection="1">
      <alignment horizontal="right" vertical="center" wrapText="1" indent="1"/>
      <protection locked="0"/>
    </xf>
    <xf numFmtId="172" fontId="9" fillId="0" borderId="28" xfId="61" applyNumberFormat="1" applyFont="1" applyFill="1" applyBorder="1" applyAlignment="1" applyProtection="1">
      <alignment horizontal="right" vertical="center" wrapText="1" indent="1"/>
      <protection/>
    </xf>
    <xf numFmtId="172" fontId="10" fillId="0" borderId="29" xfId="61" applyNumberFormat="1" applyFont="1" applyFill="1" applyBorder="1" applyAlignment="1" applyProtection="1">
      <alignment horizontal="right" vertical="center" wrapText="1" indent="1"/>
      <protection/>
    </xf>
    <xf numFmtId="172" fontId="10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31" xfId="61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72" fontId="9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172" fontId="9" fillId="0" borderId="16" xfId="61" applyNumberFormat="1" applyFont="1" applyFill="1" applyBorder="1" applyAlignment="1" applyProtection="1">
      <alignment horizontal="right" vertical="center" wrapText="1"/>
      <protection locked="0"/>
    </xf>
    <xf numFmtId="172" fontId="10" fillId="0" borderId="16" xfId="61" applyNumberFormat="1" applyFont="1" applyFill="1" applyBorder="1" applyAlignment="1" applyProtection="1">
      <alignment horizontal="right" vertical="center" wrapText="1"/>
      <protection locked="0"/>
    </xf>
    <xf numFmtId="172" fontId="9" fillId="0" borderId="16" xfId="61" applyNumberFormat="1" applyFont="1" applyFill="1" applyBorder="1" applyAlignment="1" applyProtection="1">
      <alignment horizontal="right" vertical="center" wrapText="1"/>
      <protection/>
    </xf>
    <xf numFmtId="172" fontId="10" fillId="0" borderId="16" xfId="61" applyNumberFormat="1" applyFont="1" applyFill="1" applyBorder="1" applyAlignment="1" applyProtection="1">
      <alignment horizontal="right" vertical="center" wrapText="1"/>
      <protection locked="0"/>
    </xf>
    <xf numFmtId="172" fontId="10" fillId="0" borderId="16" xfId="61" applyNumberFormat="1" applyFont="1" applyFill="1" applyBorder="1" applyAlignment="1" applyProtection="1">
      <alignment horizontal="right" vertical="center" wrapText="1"/>
      <protection/>
    </xf>
    <xf numFmtId="172" fontId="9" fillId="0" borderId="16" xfId="61" applyNumberFormat="1" applyFont="1" applyFill="1" applyBorder="1" applyAlignment="1" applyProtection="1">
      <alignment horizontal="right" vertical="center" wrapText="1"/>
      <protection/>
    </xf>
    <xf numFmtId="0" fontId="5" fillId="0" borderId="16" xfId="61" applyFill="1" applyBorder="1">
      <alignment/>
      <protection/>
    </xf>
    <xf numFmtId="172" fontId="9" fillId="0" borderId="32" xfId="61" applyNumberFormat="1" applyFont="1" applyFill="1" applyBorder="1" applyAlignment="1" applyProtection="1">
      <alignment horizontal="right" vertical="center" wrapText="1"/>
      <protection locked="0"/>
    </xf>
    <xf numFmtId="172" fontId="10" fillId="0" borderId="33" xfId="61" applyNumberFormat="1" applyFont="1" applyFill="1" applyBorder="1" applyAlignment="1" applyProtection="1">
      <alignment horizontal="right" vertical="center" wrapText="1"/>
      <protection locked="0"/>
    </xf>
    <xf numFmtId="172" fontId="10" fillId="0" borderId="32" xfId="61" applyNumberFormat="1" applyFont="1" applyFill="1" applyBorder="1" applyAlignment="1" applyProtection="1">
      <alignment horizontal="right" vertical="center" wrapText="1"/>
      <protection locked="0"/>
    </xf>
    <xf numFmtId="172" fontId="10" fillId="0" borderId="12" xfId="61" applyNumberFormat="1" applyFont="1" applyFill="1" applyBorder="1" applyAlignment="1" applyProtection="1">
      <alignment horizontal="right" vertical="center" wrapText="1"/>
      <protection locked="0"/>
    </xf>
    <xf numFmtId="172" fontId="10" fillId="0" borderId="33" xfId="61" applyNumberFormat="1" applyFont="1" applyFill="1" applyBorder="1" applyAlignment="1" applyProtection="1">
      <alignment horizontal="right" vertical="center" wrapText="1"/>
      <protection locked="0"/>
    </xf>
    <xf numFmtId="172" fontId="10" fillId="0" borderId="32" xfId="61" applyNumberFormat="1" applyFont="1" applyFill="1" applyBorder="1" applyAlignment="1" applyProtection="1">
      <alignment horizontal="right" vertical="center" wrapText="1"/>
      <protection/>
    </xf>
    <xf numFmtId="172" fontId="10" fillId="0" borderId="32" xfId="61" applyNumberFormat="1" applyFont="1" applyFill="1" applyBorder="1" applyAlignment="1" applyProtection="1">
      <alignment horizontal="right" vertical="center" wrapText="1"/>
      <protection locked="0"/>
    </xf>
    <xf numFmtId="172" fontId="10" fillId="0" borderId="12" xfId="61" applyNumberFormat="1" applyFont="1" applyFill="1" applyBorder="1" applyAlignment="1" applyProtection="1">
      <alignment horizontal="right" vertical="center" wrapText="1"/>
      <protection locked="0"/>
    </xf>
    <xf numFmtId="172" fontId="12" fillId="0" borderId="33" xfId="61" applyNumberFormat="1" applyFont="1" applyFill="1" applyBorder="1" applyAlignment="1" applyProtection="1">
      <alignment horizontal="right" vertical="center" wrapText="1"/>
      <protection/>
    </xf>
    <xf numFmtId="172" fontId="9" fillId="0" borderId="12" xfId="61" applyNumberFormat="1" applyFont="1" applyFill="1" applyBorder="1" applyAlignment="1" applyProtection="1">
      <alignment horizontal="right" vertical="center" wrapText="1"/>
      <protection/>
    </xf>
    <xf numFmtId="172" fontId="13" fillId="0" borderId="33" xfId="61" applyNumberFormat="1" applyFont="1" applyFill="1" applyBorder="1" applyAlignment="1" applyProtection="1">
      <alignment horizontal="right" vertical="center" wrapText="1"/>
      <protection/>
    </xf>
    <xf numFmtId="172" fontId="13" fillId="0" borderId="32" xfId="61" applyNumberFormat="1" applyFont="1" applyFill="1" applyBorder="1" applyAlignment="1" applyProtection="1">
      <alignment horizontal="right" vertical="center" wrapText="1"/>
      <protection/>
    </xf>
    <xf numFmtId="172" fontId="9" fillId="0" borderId="32" xfId="61" applyNumberFormat="1" applyFont="1" applyFill="1" applyBorder="1" applyAlignment="1" applyProtection="1">
      <alignment horizontal="right" vertical="center" wrapText="1"/>
      <protection/>
    </xf>
    <xf numFmtId="0" fontId="5" fillId="0" borderId="33" xfId="61" applyFill="1" applyBorder="1">
      <alignment/>
      <protection/>
    </xf>
    <xf numFmtId="0" fontId="5" fillId="0" borderId="32" xfId="61" applyFill="1" applyBorder="1">
      <alignment/>
      <protection/>
    </xf>
    <xf numFmtId="0" fontId="5" fillId="0" borderId="12" xfId="61" applyFill="1" applyBorder="1">
      <alignment/>
      <protection/>
    </xf>
    <xf numFmtId="1" fontId="9" fillId="0" borderId="12" xfId="61" applyNumberFormat="1" applyFont="1" applyFill="1" applyBorder="1" applyAlignment="1" applyProtection="1">
      <alignment horizontal="right" vertical="center" wrapText="1"/>
      <protection/>
    </xf>
    <xf numFmtId="172" fontId="9" fillId="0" borderId="12" xfId="61" applyNumberFormat="1" applyFont="1" applyFill="1" applyBorder="1" applyAlignment="1" applyProtection="1">
      <alignment horizontal="right" vertical="center" wrapText="1"/>
      <protection locked="0"/>
    </xf>
    <xf numFmtId="172" fontId="9" fillId="0" borderId="21" xfId="61" applyNumberFormat="1" applyFont="1" applyFill="1" applyBorder="1" applyAlignment="1" applyProtection="1">
      <alignment horizontal="right" vertical="center" wrapText="1" indent="1"/>
      <protection/>
    </xf>
    <xf numFmtId="172" fontId="10" fillId="0" borderId="34" xfId="61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35" xfId="61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15" xfId="0" applyNumberFormat="1" applyFont="1" applyBorder="1" applyAlignment="1" applyProtection="1">
      <alignment horizontal="right" vertical="center" wrapText="1" indent="1"/>
      <protection/>
    </xf>
    <xf numFmtId="172" fontId="30" fillId="0" borderId="15" xfId="0" applyNumberFormat="1" applyFont="1" applyBorder="1" applyAlignment="1" applyProtection="1" quotePrefix="1">
      <alignment horizontal="right" vertical="center" wrapText="1" indent="1"/>
      <protection/>
    </xf>
    <xf numFmtId="0" fontId="9" fillId="0" borderId="28" xfId="61" applyFont="1" applyFill="1" applyBorder="1" applyAlignment="1" applyProtection="1">
      <alignment horizontal="center" vertical="center" wrapText="1"/>
      <protection/>
    </xf>
    <xf numFmtId="172" fontId="9" fillId="0" borderId="27" xfId="61" applyNumberFormat="1" applyFont="1" applyFill="1" applyBorder="1" applyAlignment="1" applyProtection="1">
      <alignment horizontal="right" vertical="center" wrapText="1" indent="1"/>
      <protection/>
    </xf>
    <xf numFmtId="172" fontId="10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28" xfId="0" applyNumberFormat="1" applyFont="1" applyBorder="1" applyAlignment="1" applyProtection="1">
      <alignment horizontal="right" vertical="center" wrapText="1" indent="1"/>
      <protection/>
    </xf>
    <xf numFmtId="172" fontId="30" fillId="0" borderId="28" xfId="0" applyNumberFormat="1" applyFont="1" applyBorder="1" applyAlignment="1" applyProtection="1" quotePrefix="1">
      <alignment horizontal="right" vertical="center" wrapText="1" indent="1"/>
      <protection/>
    </xf>
    <xf numFmtId="172" fontId="9" fillId="0" borderId="17" xfId="61" applyNumberFormat="1" applyFont="1" applyFill="1" applyBorder="1" applyAlignment="1" applyProtection="1">
      <alignment horizontal="right" vertical="center" wrapText="1" indent="1"/>
      <protection/>
    </xf>
    <xf numFmtId="172" fontId="10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39" xfId="61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10" xfId="0" applyNumberFormat="1" applyFont="1" applyBorder="1" applyAlignment="1" applyProtection="1">
      <alignment horizontal="right" vertical="center" wrapText="1" indent="1"/>
      <protection/>
    </xf>
    <xf numFmtId="172" fontId="30" fillId="0" borderId="10" xfId="0" applyNumberFormat="1" applyFont="1" applyBorder="1" applyAlignment="1" applyProtection="1" quotePrefix="1">
      <alignment horizontal="right" vertical="center" wrapText="1" indent="1"/>
      <protection/>
    </xf>
    <xf numFmtId="1" fontId="10" fillId="0" borderId="12" xfId="61" applyNumberFormat="1" applyFont="1" applyFill="1" applyBorder="1">
      <alignment/>
      <protection/>
    </xf>
    <xf numFmtId="1" fontId="10" fillId="0" borderId="32" xfId="61" applyNumberFormat="1" applyFont="1" applyFill="1" applyBorder="1">
      <alignment/>
      <protection/>
    </xf>
    <xf numFmtId="1" fontId="10" fillId="0" borderId="16" xfId="61" applyNumberFormat="1" applyFont="1" applyFill="1" applyBorder="1">
      <alignment/>
      <protection/>
    </xf>
    <xf numFmtId="1" fontId="10" fillId="0" borderId="33" xfId="61" applyNumberFormat="1" applyFont="1" applyFill="1" applyBorder="1">
      <alignment/>
      <protection/>
    </xf>
    <xf numFmtId="1" fontId="9" fillId="0" borderId="12" xfId="61" applyNumberFormat="1" applyFont="1" applyFill="1" applyBorder="1">
      <alignment/>
      <protection/>
    </xf>
    <xf numFmtId="0" fontId="23" fillId="0" borderId="13" xfId="0" applyFont="1" applyBorder="1" applyAlignment="1">
      <alignment vertical="center" wrapText="1"/>
    </xf>
    <xf numFmtId="0" fontId="24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22" fillId="0" borderId="27" xfId="0" applyFont="1" applyBorder="1" applyAlignment="1">
      <alignment vertical="center" wrapText="1"/>
    </xf>
    <xf numFmtId="0" fontId="1" fillId="0" borderId="0" xfId="0" applyFont="1" applyAlignment="1">
      <alignment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vertical="center" wrapText="1"/>
      <protection/>
    </xf>
    <xf numFmtId="172" fontId="4" fillId="0" borderId="11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2" fillId="0" borderId="0" xfId="0" applyNumberFormat="1" applyFont="1" applyFill="1" applyAlignment="1" applyProtection="1">
      <alignment horizontal="right" vertical="center"/>
      <protection/>
    </xf>
    <xf numFmtId="172" fontId="4" fillId="0" borderId="11" xfId="0" applyNumberFormat="1" applyFont="1" applyFill="1" applyBorder="1" applyAlignment="1" applyProtection="1">
      <alignment horizontal="centerContinuous" vertical="center" wrapText="1"/>
      <protection/>
    </xf>
    <xf numFmtId="172" fontId="4" fillId="0" borderId="10" xfId="0" applyNumberFormat="1" applyFont="1" applyFill="1" applyBorder="1" applyAlignment="1" applyProtection="1">
      <alignment horizontal="centerContinuous" vertical="center" wrapText="1"/>
      <protection/>
    </xf>
    <xf numFmtId="172" fontId="9" fillId="0" borderId="42" xfId="0" applyNumberFormat="1" applyFont="1" applyFill="1" applyBorder="1" applyAlignment="1" applyProtection="1">
      <alignment horizontal="center" vertical="center" wrapText="1"/>
      <protection/>
    </xf>
    <xf numFmtId="172" fontId="9" fillId="0" borderId="11" xfId="0" applyNumberFormat="1" applyFont="1" applyFill="1" applyBorder="1" applyAlignment="1" applyProtection="1">
      <alignment horizontal="center" vertical="center" wrapText="1"/>
      <protection/>
    </xf>
    <xf numFmtId="172" fontId="9" fillId="0" borderId="10" xfId="0" applyNumberFormat="1" applyFont="1" applyFill="1" applyBorder="1" applyAlignment="1" applyProtection="1">
      <alignment horizontal="center" vertical="center" wrapText="1"/>
      <protection/>
    </xf>
    <xf numFmtId="172" fontId="9" fillId="0" borderId="12" xfId="0" applyNumberFormat="1" applyFont="1" applyFill="1" applyBorder="1" applyAlignment="1" applyProtection="1">
      <alignment horizontal="center" vertical="center" wrapText="1"/>
      <protection/>
    </xf>
    <xf numFmtId="172" fontId="4" fillId="0" borderId="19" xfId="0" applyNumberFormat="1" applyFont="1" applyFill="1" applyBorder="1" applyAlignment="1" applyProtection="1">
      <alignment horizontal="centerContinuous" vertical="center" wrapText="1"/>
      <protection/>
    </xf>
    <xf numFmtId="172" fontId="9" fillId="0" borderId="19" xfId="0" applyNumberFormat="1" applyFont="1" applyFill="1" applyBorder="1" applyAlignment="1" applyProtection="1">
      <alignment horizontal="center" vertical="center" wrapText="1"/>
      <protection/>
    </xf>
    <xf numFmtId="172" fontId="4" fillId="0" borderId="0" xfId="0" applyNumberFormat="1" applyFont="1" applyFill="1" applyBorder="1" applyAlignment="1" applyProtection="1">
      <alignment horizontal="centerContinuous" vertical="center" wrapText="1"/>
      <protection/>
    </xf>
    <xf numFmtId="172" fontId="4" fillId="0" borderId="0" xfId="0" applyNumberFormat="1" applyFont="1" applyFill="1" applyBorder="1" applyAlignment="1" applyProtection="1">
      <alignment horizontal="center" vertical="center" wrapText="1"/>
      <protection/>
    </xf>
    <xf numFmtId="172" fontId="9" fillId="0" borderId="0" xfId="0" applyNumberFormat="1" applyFont="1" applyFill="1" applyBorder="1" applyAlignment="1" applyProtection="1">
      <alignment horizontal="center" vertical="center" wrapText="1"/>
      <protection/>
    </xf>
    <xf numFmtId="172" fontId="10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72" fontId="9" fillId="0" borderId="0" xfId="0" applyNumberFormat="1" applyFont="1" applyFill="1" applyBorder="1" applyAlignment="1" applyProtection="1">
      <alignment horizontal="right" vertical="center" wrapText="1" indent="1"/>
      <protection/>
    </xf>
    <xf numFmtId="172" fontId="10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72" fontId="1" fillId="0" borderId="0" xfId="0" applyNumberFormat="1" applyFont="1" applyFill="1" applyBorder="1" applyAlignment="1" applyProtection="1">
      <alignment horizontal="right" vertical="center" wrapText="1" indent="1"/>
      <protection/>
    </xf>
    <xf numFmtId="172" fontId="9" fillId="0" borderId="15" xfId="0" applyNumberFormat="1" applyFont="1" applyFill="1" applyBorder="1" applyAlignment="1" applyProtection="1">
      <alignment horizontal="center" vertical="center" wrapText="1"/>
      <protection/>
    </xf>
    <xf numFmtId="172" fontId="4" fillId="0" borderId="20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35" xfId="61" applyFont="1" applyFill="1" applyBorder="1" applyAlignment="1" applyProtection="1">
      <alignment horizontal="center" vertical="center" wrapText="1"/>
      <protection/>
    </xf>
    <xf numFmtId="0" fontId="4" fillId="0" borderId="39" xfId="61" applyFont="1" applyFill="1" applyBorder="1" applyAlignment="1" applyProtection="1">
      <alignment horizontal="center" vertical="center" wrapText="1"/>
      <protection/>
    </xf>
    <xf numFmtId="0" fontId="4" fillId="0" borderId="43" xfId="61" applyFont="1" applyFill="1" applyBorder="1" applyAlignment="1" applyProtection="1">
      <alignment horizontal="center" vertical="center" wrapText="1"/>
      <protection/>
    </xf>
    <xf numFmtId="172" fontId="4" fillId="0" borderId="44" xfId="0" applyNumberFormat="1" applyFont="1" applyFill="1" applyBorder="1" applyAlignment="1" applyProtection="1">
      <alignment horizontal="center" vertical="center" wrapText="1"/>
      <protection/>
    </xf>
    <xf numFmtId="0" fontId="4" fillId="0" borderId="45" xfId="61" applyFont="1" applyFill="1" applyBorder="1" applyAlignment="1" applyProtection="1">
      <alignment horizontal="center" vertical="center" wrapText="1"/>
      <protection/>
    </xf>
    <xf numFmtId="172" fontId="9" fillId="0" borderId="46" xfId="0" applyNumberFormat="1" applyFont="1" applyFill="1" applyBorder="1" applyAlignment="1" applyProtection="1">
      <alignment horizontal="center" vertical="center" wrapText="1"/>
      <protection/>
    </xf>
    <xf numFmtId="0" fontId="5" fillId="0" borderId="46" xfId="61" applyFill="1" applyBorder="1">
      <alignment/>
      <protection/>
    </xf>
    <xf numFmtId="172" fontId="3" fillId="0" borderId="0" xfId="61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21" xfId="6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1" fontId="4" fillId="0" borderId="12" xfId="61" applyNumberFormat="1" applyFont="1" applyFill="1" applyBorder="1">
      <alignment/>
      <protection/>
    </xf>
    <xf numFmtId="0" fontId="32" fillId="0" borderId="0" xfId="59">
      <alignment/>
      <protection/>
    </xf>
    <xf numFmtId="0" fontId="33" fillId="0" borderId="0" xfId="59" applyFont="1" applyAlignment="1">
      <alignment horizontal="right"/>
      <protection/>
    </xf>
    <xf numFmtId="0" fontId="34" fillId="0" borderId="13" xfId="59" applyFont="1" applyBorder="1" applyAlignment="1">
      <alignment horizontal="center" vertical="center"/>
      <protection/>
    </xf>
    <xf numFmtId="0" fontId="36" fillId="0" borderId="13" xfId="60" applyFont="1" applyFill="1" applyBorder="1" applyAlignment="1">
      <alignment horizontal="center" vertical="center" wrapText="1"/>
      <protection/>
    </xf>
    <xf numFmtId="0" fontId="21" fillId="0" borderId="13" xfId="59" applyFont="1" applyBorder="1" applyAlignment="1">
      <alignment horizontal="center" vertical="top" wrapText="1"/>
      <protection/>
    </xf>
    <xf numFmtId="0" fontId="21" fillId="0" borderId="13" xfId="59" applyFont="1" applyBorder="1" applyAlignment="1">
      <alignment horizontal="left" vertical="top" wrapText="1"/>
      <protection/>
    </xf>
    <xf numFmtId="3" fontId="21" fillId="0" borderId="13" xfId="59" applyNumberFormat="1" applyFont="1" applyBorder="1" applyAlignment="1">
      <alignment horizontal="right" vertical="top" wrapText="1"/>
      <protection/>
    </xf>
    <xf numFmtId="0" fontId="37" fillId="0" borderId="13" xfId="59" applyFont="1" applyBorder="1" applyAlignment="1">
      <alignment horizontal="center" vertical="top" wrapText="1"/>
      <protection/>
    </xf>
    <xf numFmtId="0" fontId="37" fillId="0" borderId="13" xfId="59" applyFont="1" applyBorder="1" applyAlignment="1">
      <alignment horizontal="left" vertical="top" wrapText="1"/>
      <protection/>
    </xf>
    <xf numFmtId="3" fontId="37" fillId="0" borderId="13" xfId="59" applyNumberFormat="1" applyFont="1" applyBorder="1" applyAlignment="1">
      <alignment horizontal="right" vertical="top" wrapText="1"/>
      <protection/>
    </xf>
    <xf numFmtId="0" fontId="38" fillId="0" borderId="13" xfId="59" applyFont="1" applyBorder="1" applyAlignment="1">
      <alignment horizontal="left" vertical="top" wrapText="1"/>
      <protection/>
    </xf>
    <xf numFmtId="0" fontId="21" fillId="0" borderId="47" xfId="59" applyFont="1" applyBorder="1" applyAlignment="1">
      <alignment horizontal="center" vertical="top" wrapText="1"/>
      <protection/>
    </xf>
    <xf numFmtId="0" fontId="21" fillId="0" borderId="25" xfId="59" applyFont="1" applyBorder="1" applyAlignment="1">
      <alignment horizontal="left" vertical="top" wrapText="1"/>
      <protection/>
    </xf>
    <xf numFmtId="174" fontId="21" fillId="0" borderId="25" xfId="46" applyNumberFormat="1" applyFont="1" applyBorder="1" applyAlignment="1">
      <alignment horizontal="right" vertical="top" wrapText="1"/>
    </xf>
    <xf numFmtId="0" fontId="21" fillId="0" borderId="48" xfId="59" applyFont="1" applyBorder="1" applyAlignment="1">
      <alignment horizontal="center" vertical="top" wrapText="1"/>
      <protection/>
    </xf>
    <xf numFmtId="174" fontId="21" fillId="0" borderId="13" xfId="46" applyNumberFormat="1" applyFont="1" applyBorder="1" applyAlignment="1">
      <alignment horizontal="right" vertical="top" wrapText="1"/>
    </xf>
    <xf numFmtId="0" fontId="21" fillId="0" borderId="49" xfId="59" applyFont="1" applyBorder="1" applyAlignment="1">
      <alignment horizontal="center" vertical="top" wrapText="1"/>
      <protection/>
    </xf>
    <xf numFmtId="0" fontId="21" fillId="0" borderId="26" xfId="59" applyFont="1" applyBorder="1" applyAlignment="1">
      <alignment horizontal="left" vertical="top" wrapText="1"/>
      <protection/>
    </xf>
    <xf numFmtId="174" fontId="21" fillId="0" borderId="26" xfId="46" applyNumberFormat="1" applyFont="1" applyBorder="1" applyAlignment="1">
      <alignment horizontal="right" vertical="top" wrapText="1"/>
    </xf>
    <xf numFmtId="0" fontId="37" fillId="0" borderId="11" xfId="59" applyFont="1" applyBorder="1" applyAlignment="1">
      <alignment horizontal="center" vertical="top" wrapText="1"/>
      <protection/>
    </xf>
    <xf numFmtId="0" fontId="37" fillId="0" borderId="10" xfId="59" applyFont="1" applyBorder="1" applyAlignment="1">
      <alignment horizontal="left" vertical="top" wrapText="1"/>
      <protection/>
    </xf>
    <xf numFmtId="174" fontId="37" fillId="0" borderId="10" xfId="46" applyNumberFormat="1" applyFont="1" applyBorder="1" applyAlignment="1">
      <alignment horizontal="right" vertical="top" wrapText="1"/>
    </xf>
    <xf numFmtId="0" fontId="0" fillId="0" borderId="0" xfId="58" applyFill="1">
      <alignment/>
      <protection/>
    </xf>
    <xf numFmtId="0" fontId="40" fillId="0" borderId="0" xfId="58" applyFont="1" applyFill="1" applyAlignment="1">
      <alignment horizontal="right"/>
      <protection/>
    </xf>
    <xf numFmtId="0" fontId="41" fillId="0" borderId="0" xfId="58" applyFont="1" applyFill="1" applyAlignment="1">
      <alignment horizontal="center"/>
      <protection/>
    </xf>
    <xf numFmtId="0" fontId="12" fillId="0" borderId="0" xfId="58" applyFont="1" applyFill="1" applyAlignment="1">
      <alignment horizontal="right"/>
      <protection/>
    </xf>
    <xf numFmtId="0" fontId="1" fillId="0" borderId="11" xfId="58" applyFont="1" applyFill="1" applyBorder="1" applyAlignment="1">
      <alignment horizontal="center" vertical="center" wrapText="1"/>
      <protection/>
    </xf>
    <xf numFmtId="0" fontId="41" fillId="0" borderId="10" xfId="58" applyFont="1" applyFill="1" applyBorder="1" applyAlignment="1">
      <alignment horizontal="center" vertical="center"/>
      <protection/>
    </xf>
    <xf numFmtId="0" fontId="41" fillId="0" borderId="12" xfId="58" applyFont="1" applyFill="1" applyBorder="1" applyAlignment="1">
      <alignment horizontal="center" vertical="center" wrapText="1"/>
      <protection/>
    </xf>
    <xf numFmtId="0" fontId="0" fillId="0" borderId="47" xfId="58" applyFill="1" applyBorder="1" applyAlignment="1">
      <alignment horizontal="center" vertical="center"/>
      <protection/>
    </xf>
    <xf numFmtId="192" fontId="4" fillId="0" borderId="32" xfId="58" applyNumberFormat="1" applyFont="1" applyFill="1" applyBorder="1" applyAlignment="1" applyProtection="1">
      <alignment horizontal="right" vertical="center"/>
      <protection/>
    </xf>
    <xf numFmtId="0" fontId="0" fillId="0" borderId="48" xfId="58" applyFill="1" applyBorder="1" applyAlignment="1">
      <alignment horizontal="center" vertical="center"/>
      <protection/>
    </xf>
    <xf numFmtId="0" fontId="43" fillId="0" borderId="13" xfId="58" applyFont="1" applyFill="1" applyBorder="1" applyAlignment="1">
      <alignment horizontal="left" vertical="center" indent="5"/>
      <protection/>
    </xf>
    <xf numFmtId="192" fontId="16" fillId="0" borderId="16" xfId="58" applyNumberFormat="1" applyFont="1" applyFill="1" applyBorder="1" applyAlignment="1" applyProtection="1">
      <alignment horizontal="right" vertical="center"/>
      <protection locked="0"/>
    </xf>
    <xf numFmtId="0" fontId="0" fillId="0" borderId="13" xfId="58" applyFont="1" applyFill="1" applyBorder="1" applyAlignment="1">
      <alignment horizontal="left" vertical="center" indent="1"/>
      <protection/>
    </xf>
    <xf numFmtId="0" fontId="0" fillId="0" borderId="49" xfId="58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left" vertical="center" indent="1"/>
      <protection/>
    </xf>
    <xf numFmtId="192" fontId="16" fillId="0" borderId="33" xfId="58" applyNumberFormat="1" applyFont="1" applyFill="1" applyBorder="1" applyAlignment="1" applyProtection="1">
      <alignment horizontal="right" vertical="center"/>
      <protection locked="0"/>
    </xf>
    <xf numFmtId="0" fontId="0" fillId="0" borderId="50" xfId="58" applyFill="1" applyBorder="1" applyAlignment="1">
      <alignment horizontal="center" vertical="center"/>
      <protection/>
    </xf>
    <xf numFmtId="192" fontId="4" fillId="0" borderId="51" xfId="58" applyNumberFormat="1" applyFont="1" applyFill="1" applyBorder="1" applyAlignment="1" applyProtection="1">
      <alignment horizontal="right" vertical="center"/>
      <protection/>
    </xf>
    <xf numFmtId="0" fontId="0" fillId="0" borderId="44" xfId="58" applyFill="1" applyBorder="1" applyAlignment="1">
      <alignment horizontal="center" vertical="center"/>
      <protection/>
    </xf>
    <xf numFmtId="0" fontId="43" fillId="0" borderId="39" xfId="58" applyFont="1" applyFill="1" applyBorder="1" applyAlignment="1">
      <alignment horizontal="left" vertical="center" indent="5"/>
      <protection/>
    </xf>
    <xf numFmtId="192" fontId="16" fillId="0" borderId="52" xfId="58" applyNumberFormat="1" applyFont="1" applyFill="1" applyBorder="1" applyAlignment="1" applyProtection="1">
      <alignment horizontal="right" vertical="center"/>
      <protection locked="0"/>
    </xf>
    <xf numFmtId="0" fontId="44" fillId="0" borderId="0" xfId="63" applyFill="1" applyProtection="1">
      <alignment/>
      <protection/>
    </xf>
    <xf numFmtId="0" fontId="45" fillId="0" borderId="0" xfId="63" applyFont="1" applyFill="1" applyProtection="1">
      <alignment/>
      <protection/>
    </xf>
    <xf numFmtId="0" fontId="48" fillId="0" borderId="44" xfId="63" applyFont="1" applyFill="1" applyBorder="1" applyAlignment="1" applyProtection="1">
      <alignment horizontal="center" vertical="center" wrapText="1"/>
      <protection/>
    </xf>
    <xf numFmtId="0" fontId="48" fillId="0" borderId="39" xfId="63" applyFont="1" applyFill="1" applyBorder="1" applyAlignment="1" applyProtection="1">
      <alignment horizontal="center" vertical="center" wrapText="1"/>
      <protection/>
    </xf>
    <xf numFmtId="0" fontId="29" fillId="0" borderId="50" xfId="63" applyFont="1" applyFill="1" applyBorder="1" applyAlignment="1" applyProtection="1">
      <alignment vertical="center" wrapText="1"/>
      <protection/>
    </xf>
    <xf numFmtId="177" fontId="10" fillId="0" borderId="38" xfId="62" applyNumberFormat="1" applyFont="1" applyFill="1" applyBorder="1" applyAlignment="1" applyProtection="1">
      <alignment horizontal="center" vertical="center"/>
      <protection/>
    </xf>
    <xf numFmtId="193" fontId="29" fillId="0" borderId="38" xfId="63" applyNumberFormat="1" applyFont="1" applyFill="1" applyBorder="1" applyAlignment="1" applyProtection="1">
      <alignment horizontal="right" vertical="center" wrapText="1"/>
      <protection locked="0"/>
    </xf>
    <xf numFmtId="0" fontId="29" fillId="0" borderId="48" xfId="63" applyFont="1" applyFill="1" applyBorder="1" applyAlignment="1" applyProtection="1">
      <alignment vertical="center" wrapText="1"/>
      <protection/>
    </xf>
    <xf numFmtId="177" fontId="10" fillId="0" borderId="13" xfId="62" applyNumberFormat="1" applyFont="1" applyFill="1" applyBorder="1" applyAlignment="1" applyProtection="1">
      <alignment horizontal="center" vertical="center"/>
      <protection/>
    </xf>
    <xf numFmtId="193" fontId="29" fillId="0" borderId="13" xfId="63" applyNumberFormat="1" applyFont="1" applyFill="1" applyBorder="1" applyAlignment="1" applyProtection="1">
      <alignment horizontal="right" vertical="center" wrapText="1"/>
      <protection/>
    </xf>
    <xf numFmtId="0" fontId="49" fillId="0" borderId="48" xfId="63" applyFont="1" applyFill="1" applyBorder="1" applyAlignment="1" applyProtection="1">
      <alignment horizontal="left" vertical="center" wrapText="1" indent="1"/>
      <protection/>
    </xf>
    <xf numFmtId="193" fontId="48" fillId="0" borderId="13" xfId="63" applyNumberFormat="1" applyFont="1" applyFill="1" applyBorder="1" applyAlignment="1" applyProtection="1">
      <alignment horizontal="right" vertical="center" wrapText="1"/>
      <protection locked="0"/>
    </xf>
    <xf numFmtId="193" fontId="28" fillId="0" borderId="13" xfId="63" applyNumberFormat="1" applyFont="1" applyFill="1" applyBorder="1" applyAlignment="1" applyProtection="1">
      <alignment horizontal="right" vertical="center" wrapText="1"/>
      <protection locked="0"/>
    </xf>
    <xf numFmtId="193" fontId="28" fillId="0" borderId="13" xfId="63" applyNumberFormat="1" applyFont="1" applyFill="1" applyBorder="1" applyAlignment="1" applyProtection="1">
      <alignment horizontal="right" vertical="center" wrapText="1"/>
      <protection/>
    </xf>
    <xf numFmtId="0" fontId="29" fillId="0" borderId="44" xfId="63" applyFont="1" applyFill="1" applyBorder="1" applyAlignment="1" applyProtection="1">
      <alignment vertical="center" wrapText="1"/>
      <protection/>
    </xf>
    <xf numFmtId="177" fontId="10" fillId="0" borderId="39" xfId="62" applyNumberFormat="1" applyFont="1" applyFill="1" applyBorder="1" applyAlignment="1" applyProtection="1">
      <alignment horizontal="center" vertical="center"/>
      <protection/>
    </xf>
    <xf numFmtId="193" fontId="29" fillId="0" borderId="39" xfId="63" applyNumberFormat="1" applyFont="1" applyFill="1" applyBorder="1" applyAlignment="1" applyProtection="1">
      <alignment horizontal="right" vertical="center" wrapText="1"/>
      <protection/>
    </xf>
    <xf numFmtId="0" fontId="28" fillId="0" borderId="0" xfId="63" applyFont="1" applyFill="1" applyProtection="1">
      <alignment/>
      <protection/>
    </xf>
    <xf numFmtId="3" fontId="44" fillId="0" borderId="0" xfId="63" applyNumberFormat="1" applyFont="1" applyFill="1" applyProtection="1">
      <alignment/>
      <protection/>
    </xf>
    <xf numFmtId="0" fontId="44" fillId="0" borderId="0" xfId="63" applyFont="1" applyFill="1" applyProtection="1">
      <alignment/>
      <protection/>
    </xf>
    <xf numFmtId="0" fontId="0" fillId="0" borderId="0" xfId="62" applyFill="1" applyAlignment="1" applyProtection="1">
      <alignment vertical="center" wrapText="1"/>
      <protection/>
    </xf>
    <xf numFmtId="0" fontId="16" fillId="0" borderId="0" xfId="62" applyFont="1" applyFill="1" applyAlignment="1" applyProtection="1">
      <alignment horizontal="center" vertical="center"/>
      <protection/>
    </xf>
    <xf numFmtId="0" fontId="0" fillId="0" borderId="0" xfId="62" applyFill="1" applyAlignment="1" applyProtection="1">
      <alignment vertical="center"/>
      <protection/>
    </xf>
    <xf numFmtId="49" fontId="9" fillId="0" borderId="44" xfId="62" applyNumberFormat="1" applyFont="1" applyFill="1" applyBorder="1" applyAlignment="1" applyProtection="1">
      <alignment horizontal="center" vertical="center" wrapText="1"/>
      <protection/>
    </xf>
    <xf numFmtId="49" fontId="9" fillId="0" borderId="39" xfId="62" applyNumberFormat="1" applyFont="1" applyFill="1" applyBorder="1" applyAlignment="1" applyProtection="1">
      <alignment horizontal="center" vertical="center"/>
      <protection/>
    </xf>
    <xf numFmtId="49" fontId="9" fillId="0" borderId="35" xfId="62" applyNumberFormat="1" applyFont="1" applyFill="1" applyBorder="1" applyAlignment="1" applyProtection="1">
      <alignment horizontal="center" vertical="center"/>
      <protection/>
    </xf>
    <xf numFmtId="49" fontId="9" fillId="0" borderId="52" xfId="62" applyNumberFormat="1" applyFont="1" applyFill="1" applyBorder="1" applyAlignment="1" applyProtection="1">
      <alignment horizontal="center" vertical="center"/>
      <protection/>
    </xf>
    <xf numFmtId="194" fontId="10" fillId="0" borderId="53" xfId="62" applyNumberFormat="1" applyFont="1" applyFill="1" applyBorder="1" applyAlignment="1" applyProtection="1">
      <alignment vertical="center"/>
      <protection locked="0"/>
    </xf>
    <xf numFmtId="194" fontId="10" fillId="0" borderId="54" xfId="62" applyNumberFormat="1" applyFont="1" applyFill="1" applyBorder="1" applyAlignment="1" applyProtection="1">
      <alignment vertical="center"/>
      <protection locked="0"/>
    </xf>
    <xf numFmtId="194" fontId="10" fillId="0" borderId="13" xfId="62" applyNumberFormat="1" applyFont="1" applyFill="1" applyBorder="1" applyAlignment="1" applyProtection="1">
      <alignment vertical="center"/>
      <protection locked="0"/>
    </xf>
    <xf numFmtId="194" fontId="10" fillId="0" borderId="55" xfId="62" applyNumberFormat="1" applyFont="1" applyFill="1" applyBorder="1" applyAlignment="1" applyProtection="1">
      <alignment vertical="center"/>
      <protection locked="0"/>
    </xf>
    <xf numFmtId="194" fontId="9" fillId="0" borderId="55" xfId="62" applyNumberFormat="1" applyFont="1" applyFill="1" applyBorder="1" applyAlignment="1" applyProtection="1">
      <alignment vertical="center"/>
      <protection/>
    </xf>
    <xf numFmtId="194" fontId="10" fillId="0" borderId="55" xfId="62" applyNumberFormat="1" applyFont="1" applyFill="1" applyBorder="1" applyAlignment="1" applyProtection="1">
      <alignment vertical="center"/>
      <protection locked="0"/>
    </xf>
    <xf numFmtId="194" fontId="9" fillId="0" borderId="55" xfId="62" applyNumberFormat="1" applyFont="1" applyFill="1" applyBorder="1" applyAlignment="1" applyProtection="1">
      <alignment vertical="center"/>
      <protection locked="0"/>
    </xf>
    <xf numFmtId="0" fontId="9" fillId="0" borderId="44" xfId="62" applyFont="1" applyFill="1" applyBorder="1" applyAlignment="1" applyProtection="1">
      <alignment horizontal="left" vertical="center" wrapText="1"/>
      <protection/>
    </xf>
    <xf numFmtId="194" fontId="9" fillId="0" borderId="45" xfId="62" applyNumberFormat="1" applyFont="1" applyFill="1" applyBorder="1" applyAlignment="1" applyProtection="1">
      <alignment vertical="center"/>
      <protection/>
    </xf>
    <xf numFmtId="172" fontId="0" fillId="0" borderId="0" xfId="58" applyNumberFormat="1" applyFill="1" applyAlignment="1" applyProtection="1">
      <alignment horizontal="center" vertical="center" wrapText="1"/>
      <protection locked="0"/>
    </xf>
    <xf numFmtId="172" fontId="0" fillId="0" borderId="0" xfId="58" applyNumberFormat="1" applyFill="1" applyAlignment="1" applyProtection="1">
      <alignment vertical="center" wrapText="1"/>
      <protection locked="0"/>
    </xf>
    <xf numFmtId="172" fontId="2" fillId="0" borderId="0" xfId="58" applyNumberFormat="1" applyFont="1" applyFill="1" applyAlignment="1" applyProtection="1">
      <alignment horizontal="right" vertical="center"/>
      <protection locked="0"/>
    </xf>
    <xf numFmtId="172" fontId="4" fillId="0" borderId="34" xfId="58" applyNumberFormat="1" applyFont="1" applyFill="1" applyBorder="1" applyAlignment="1" applyProtection="1">
      <alignment horizontal="centerContinuous" vertical="center"/>
      <protection/>
    </xf>
    <xf numFmtId="172" fontId="4" fillId="0" borderId="36" xfId="58" applyNumberFormat="1" applyFont="1" applyFill="1" applyBorder="1" applyAlignment="1" applyProtection="1">
      <alignment horizontal="centerContinuous" vertical="center"/>
      <protection/>
    </xf>
    <xf numFmtId="172" fontId="4" fillId="0" borderId="53" xfId="58" applyNumberFormat="1" applyFont="1" applyFill="1" applyBorder="1" applyAlignment="1" applyProtection="1">
      <alignment horizontal="centerContinuous" vertical="center"/>
      <protection/>
    </xf>
    <xf numFmtId="172" fontId="4" fillId="0" borderId="35" xfId="58" applyNumberFormat="1" applyFont="1" applyFill="1" applyBorder="1" applyAlignment="1" applyProtection="1">
      <alignment horizontal="center" vertical="center"/>
      <protection/>
    </xf>
    <xf numFmtId="172" fontId="4" fillId="0" borderId="52" xfId="58" applyNumberFormat="1" applyFont="1" applyFill="1" applyBorder="1" applyAlignment="1" applyProtection="1">
      <alignment horizontal="center" vertical="center" wrapText="1"/>
      <protection/>
    </xf>
    <xf numFmtId="172" fontId="9" fillId="0" borderId="56" xfId="58" applyNumberFormat="1" applyFont="1" applyFill="1" applyBorder="1" applyAlignment="1" applyProtection="1">
      <alignment horizontal="center" vertical="center" wrapText="1"/>
      <protection/>
    </xf>
    <xf numFmtId="172" fontId="9" fillId="0" borderId="10" xfId="58" applyNumberFormat="1" applyFont="1" applyFill="1" applyBorder="1" applyAlignment="1" applyProtection="1">
      <alignment horizontal="center" vertical="center" wrapText="1"/>
      <protection/>
    </xf>
    <xf numFmtId="172" fontId="9" fillId="0" borderId="15" xfId="58" applyNumberFormat="1" applyFont="1" applyFill="1" applyBorder="1" applyAlignment="1" applyProtection="1">
      <alignment horizontal="center" vertical="center" wrapText="1"/>
      <protection/>
    </xf>
    <xf numFmtId="172" fontId="9" fillId="0" borderId="57" xfId="58" applyNumberFormat="1" applyFont="1" applyFill="1" applyBorder="1" applyAlignment="1" applyProtection="1">
      <alignment horizontal="center" vertical="center" wrapText="1"/>
      <protection/>
    </xf>
    <xf numFmtId="172" fontId="9" fillId="0" borderId="50" xfId="58" applyNumberFormat="1" applyFont="1" applyFill="1" applyBorder="1" applyAlignment="1" applyProtection="1">
      <alignment horizontal="right" vertical="center" wrapText="1" indent="1"/>
      <protection/>
    </xf>
    <xf numFmtId="172" fontId="9" fillId="0" borderId="38" xfId="58" applyNumberFormat="1" applyFont="1" applyFill="1" applyBorder="1" applyAlignment="1" applyProtection="1">
      <alignment horizontal="left" vertical="center" wrapText="1" indent="1"/>
      <protection/>
    </xf>
    <xf numFmtId="1" fontId="1" fillId="33" borderId="38" xfId="58" applyNumberFormat="1" applyFont="1" applyFill="1" applyBorder="1" applyAlignment="1" applyProtection="1">
      <alignment horizontal="center" vertical="center" wrapText="1"/>
      <protection/>
    </xf>
    <xf numFmtId="172" fontId="9" fillId="0" borderId="38" xfId="58" applyNumberFormat="1" applyFont="1" applyFill="1" applyBorder="1" applyAlignment="1" applyProtection="1">
      <alignment vertical="center" wrapText="1"/>
      <protection/>
    </xf>
    <xf numFmtId="172" fontId="9" fillId="0" borderId="34" xfId="58" applyNumberFormat="1" applyFont="1" applyFill="1" applyBorder="1" applyAlignment="1" applyProtection="1">
      <alignment vertical="center" wrapText="1"/>
      <protection/>
    </xf>
    <xf numFmtId="172" fontId="9" fillId="0" borderId="58" xfId="58" applyNumberFormat="1" applyFont="1" applyFill="1" applyBorder="1" applyAlignment="1" applyProtection="1">
      <alignment vertical="center" wrapText="1"/>
      <protection/>
    </xf>
    <xf numFmtId="172" fontId="9" fillId="0" borderId="48" xfId="58" applyNumberFormat="1" applyFont="1" applyFill="1" applyBorder="1" applyAlignment="1" applyProtection="1">
      <alignment horizontal="right" vertical="center" wrapText="1" indent="1"/>
      <protection/>
    </xf>
    <xf numFmtId="172" fontId="10" fillId="0" borderId="13" xfId="58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3" xfId="58" applyNumberFormat="1" applyFont="1" applyFill="1" applyBorder="1" applyAlignment="1" applyProtection="1">
      <alignment horizontal="center" vertical="center" wrapText="1"/>
      <protection locked="0"/>
    </xf>
    <xf numFmtId="172" fontId="10" fillId="0" borderId="13" xfId="58" applyNumberFormat="1" applyFont="1" applyFill="1" applyBorder="1" applyAlignment="1" applyProtection="1">
      <alignment vertical="center" wrapText="1"/>
      <protection locked="0"/>
    </xf>
    <xf numFmtId="172" fontId="10" fillId="0" borderId="23" xfId="58" applyNumberFormat="1" applyFont="1" applyFill="1" applyBorder="1" applyAlignment="1" applyProtection="1">
      <alignment vertical="center" wrapText="1"/>
      <protection locked="0"/>
    </xf>
    <xf numFmtId="172" fontId="10" fillId="0" borderId="59" xfId="58" applyNumberFormat="1" applyFont="1" applyFill="1" applyBorder="1" applyAlignment="1" applyProtection="1">
      <alignment vertical="center" wrapText="1"/>
      <protection/>
    </xf>
    <xf numFmtId="172" fontId="9" fillId="0" borderId="13" xfId="58" applyNumberFormat="1" applyFont="1" applyFill="1" applyBorder="1" applyAlignment="1" applyProtection="1">
      <alignment horizontal="left" vertical="center" wrapText="1" indent="1"/>
      <protection/>
    </xf>
    <xf numFmtId="1" fontId="1" fillId="33" borderId="13" xfId="58" applyNumberFormat="1" applyFont="1" applyFill="1" applyBorder="1" applyAlignment="1" applyProtection="1">
      <alignment horizontal="center" vertical="center" wrapText="1"/>
      <protection/>
    </xf>
    <xf numFmtId="172" fontId="9" fillId="0" borderId="13" xfId="58" applyNumberFormat="1" applyFont="1" applyFill="1" applyBorder="1" applyAlignment="1" applyProtection="1">
      <alignment vertical="center" wrapText="1"/>
      <protection/>
    </xf>
    <xf numFmtId="172" fontId="9" fillId="0" borderId="23" xfId="58" applyNumberFormat="1" applyFont="1" applyFill="1" applyBorder="1" applyAlignment="1" applyProtection="1">
      <alignment vertical="center" wrapText="1"/>
      <protection/>
    </xf>
    <xf numFmtId="172" fontId="9" fillId="0" borderId="59" xfId="58" applyNumberFormat="1" applyFont="1" applyFill="1" applyBorder="1" applyAlignment="1" applyProtection="1">
      <alignment vertical="center" wrapText="1"/>
      <protection/>
    </xf>
    <xf numFmtId="172" fontId="9" fillId="0" borderId="13" xfId="58" applyNumberFormat="1" applyFont="1" applyFill="1" applyBorder="1" applyAlignment="1" applyProtection="1">
      <alignment horizontal="left" vertical="center" wrapText="1" indent="1"/>
      <protection/>
    </xf>
    <xf numFmtId="172" fontId="9" fillId="0" borderId="60" xfId="58" applyNumberFormat="1" applyFont="1" applyFill="1" applyBorder="1" applyAlignment="1" applyProtection="1">
      <alignment horizontal="right" vertical="center" wrapText="1" indent="1"/>
      <protection/>
    </xf>
    <xf numFmtId="172" fontId="9" fillId="0" borderId="61" xfId="58" applyNumberFormat="1" applyFont="1" applyFill="1" applyBorder="1" applyAlignment="1" applyProtection="1">
      <alignment horizontal="left" vertical="center" wrapText="1" indent="1"/>
      <protection/>
    </xf>
    <xf numFmtId="1" fontId="1" fillId="33" borderId="26" xfId="58" applyNumberFormat="1" applyFont="1" applyFill="1" applyBorder="1" applyAlignment="1" applyProtection="1">
      <alignment horizontal="center" vertical="center" wrapText="1"/>
      <protection/>
    </xf>
    <xf numFmtId="172" fontId="9" fillId="0" borderId="61" xfId="58" applyNumberFormat="1" applyFont="1" applyFill="1" applyBorder="1" applyAlignment="1" applyProtection="1">
      <alignment vertical="center" wrapText="1"/>
      <protection/>
    </xf>
    <xf numFmtId="172" fontId="9" fillId="0" borderId="62" xfId="58" applyNumberFormat="1" applyFont="1" applyFill="1" applyBorder="1" applyAlignment="1" applyProtection="1">
      <alignment vertical="center" wrapText="1"/>
      <protection/>
    </xf>
    <xf numFmtId="1" fontId="0" fillId="0" borderId="62" xfId="58" applyNumberFormat="1" applyFont="1" applyFill="1" applyBorder="1" applyAlignment="1" applyProtection="1">
      <alignment horizontal="center" vertical="center" wrapText="1"/>
      <protection locked="0"/>
    </xf>
    <xf numFmtId="172" fontId="10" fillId="0" borderId="61" xfId="58" applyNumberFormat="1" applyFont="1" applyFill="1" applyBorder="1" applyAlignment="1" applyProtection="1">
      <alignment vertical="center" wrapText="1"/>
      <protection locked="0"/>
    </xf>
    <xf numFmtId="172" fontId="10" fillId="0" borderId="62" xfId="58" applyNumberFormat="1" applyFont="1" applyFill="1" applyBorder="1" applyAlignment="1" applyProtection="1">
      <alignment vertical="center" wrapText="1"/>
      <protection locked="0"/>
    </xf>
    <xf numFmtId="172" fontId="9" fillId="0" borderId="11" xfId="58" applyNumberFormat="1" applyFont="1" applyFill="1" applyBorder="1" applyAlignment="1" applyProtection="1">
      <alignment horizontal="right" vertical="center" wrapText="1" indent="1"/>
      <protection/>
    </xf>
    <xf numFmtId="172" fontId="9" fillId="0" borderId="10" xfId="58" applyNumberFormat="1" applyFont="1" applyFill="1" applyBorder="1" applyAlignment="1" applyProtection="1">
      <alignment horizontal="left" vertical="center" wrapText="1" indent="1"/>
      <protection/>
    </xf>
    <xf numFmtId="1" fontId="10" fillId="33" borderId="15" xfId="58" applyNumberFormat="1" applyFont="1" applyFill="1" applyBorder="1" applyAlignment="1" applyProtection="1">
      <alignment vertical="center" wrapText="1"/>
      <protection/>
    </xf>
    <xf numFmtId="172" fontId="9" fillId="0" borderId="10" xfId="58" applyNumberFormat="1" applyFont="1" applyFill="1" applyBorder="1" applyAlignment="1" applyProtection="1">
      <alignment vertical="center" wrapText="1"/>
      <protection/>
    </xf>
    <xf numFmtId="172" fontId="9" fillId="0" borderId="15" xfId="58" applyNumberFormat="1" applyFont="1" applyFill="1" applyBorder="1" applyAlignment="1" applyProtection="1">
      <alignment vertical="center" wrapText="1"/>
      <protection/>
    </xf>
    <xf numFmtId="172" fontId="9" fillId="0" borderId="42" xfId="58" applyNumberFormat="1" applyFont="1" applyFill="1" applyBorder="1" applyAlignment="1" applyProtection="1">
      <alignment vertical="center" wrapText="1"/>
      <protection/>
    </xf>
    <xf numFmtId="172" fontId="0" fillId="0" borderId="0" xfId="58" applyNumberFormat="1" applyFill="1" applyAlignment="1">
      <alignment horizontal="center" vertical="center" wrapText="1"/>
      <protection/>
    </xf>
    <xf numFmtId="172" fontId="0" fillId="0" borderId="0" xfId="58" applyNumberFormat="1" applyFill="1" applyAlignment="1">
      <alignment vertical="center" wrapText="1"/>
      <protection/>
    </xf>
    <xf numFmtId="0" fontId="0" fillId="0" borderId="0" xfId="58" applyFill="1" applyAlignment="1">
      <alignment horizontal="center" vertical="center" wrapText="1"/>
      <protection/>
    </xf>
    <xf numFmtId="0" fontId="8" fillId="0" borderId="0" xfId="58" applyFont="1" applyAlignment="1">
      <alignment horizontal="center" wrapText="1"/>
      <protection/>
    </xf>
    <xf numFmtId="172" fontId="50" fillId="0" borderId="0" xfId="58" applyNumberFormat="1" applyFont="1" applyFill="1" applyAlignment="1">
      <alignment horizontal="center" vertical="center" wrapText="1"/>
      <protection/>
    </xf>
    <xf numFmtId="172" fontId="50" fillId="0" borderId="0" xfId="58" applyNumberFormat="1" applyFont="1" applyFill="1" applyAlignment="1">
      <alignment vertical="center" wrapText="1"/>
      <protection/>
    </xf>
    <xf numFmtId="172" fontId="2" fillId="0" borderId="0" xfId="58" applyNumberFormat="1" applyFont="1" applyFill="1" applyAlignment="1">
      <alignment horizontal="right" vertical="center"/>
      <protection/>
    </xf>
    <xf numFmtId="0" fontId="4" fillId="0" borderId="11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 applyProtection="1">
      <alignment horizontal="center" vertical="center" wrapText="1"/>
      <protection/>
    </xf>
    <xf numFmtId="0" fontId="4" fillId="0" borderId="12" xfId="58" applyFont="1" applyFill="1" applyBorder="1" applyAlignment="1" applyProtection="1">
      <alignment horizontal="center" vertical="center" wrapText="1"/>
      <protection/>
    </xf>
    <xf numFmtId="0" fontId="9" fillId="0" borderId="11" xfId="58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 applyProtection="1">
      <alignment horizontal="center" vertical="center" wrapText="1"/>
      <protection/>
    </xf>
    <xf numFmtId="0" fontId="9" fillId="0" borderId="12" xfId="58" applyFont="1" applyFill="1" applyBorder="1" applyAlignment="1" applyProtection="1">
      <alignment horizontal="center" vertical="center" wrapText="1"/>
      <protection/>
    </xf>
    <xf numFmtId="0" fontId="10" fillId="0" borderId="50" xfId="58" applyFont="1" applyFill="1" applyBorder="1" applyAlignment="1">
      <alignment horizontal="center" vertical="center" wrapText="1"/>
      <protection/>
    </xf>
    <xf numFmtId="0" fontId="28" fillId="0" borderId="63" xfId="58" applyFont="1" applyFill="1" applyBorder="1" applyAlignment="1" applyProtection="1">
      <alignment horizontal="left" vertical="center" wrapText="1" indent="1"/>
      <protection/>
    </xf>
    <xf numFmtId="172" fontId="10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48" xfId="58" applyFont="1" applyFill="1" applyBorder="1" applyAlignment="1">
      <alignment horizontal="center" vertical="center" wrapText="1"/>
      <protection/>
    </xf>
    <xf numFmtId="0" fontId="28" fillId="0" borderId="14" xfId="58" applyFont="1" applyFill="1" applyBorder="1" applyAlignment="1" applyProtection="1">
      <alignment horizontal="left" vertical="center" wrapText="1" indent="1"/>
      <protection/>
    </xf>
    <xf numFmtId="172" fontId="10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4" xfId="58" applyFont="1" applyFill="1" applyBorder="1" applyAlignment="1" applyProtection="1">
      <alignment horizontal="left" vertical="center" wrapText="1" indent="8"/>
      <protection/>
    </xf>
    <xf numFmtId="172" fontId="10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3" xfId="58" applyFont="1" applyFill="1" applyBorder="1" applyAlignment="1" applyProtection="1">
      <alignment vertical="center" wrapText="1"/>
      <protection locked="0"/>
    </xf>
    <xf numFmtId="0" fontId="10" fillId="0" borderId="49" xfId="58" applyFont="1" applyFill="1" applyBorder="1" applyAlignment="1">
      <alignment horizontal="center" vertical="center" wrapText="1"/>
      <protection/>
    </xf>
    <xf numFmtId="0" fontId="10" fillId="0" borderId="39" xfId="58" applyFont="1" applyFill="1" applyBorder="1" applyAlignment="1" applyProtection="1">
      <alignment vertical="center" wrapText="1"/>
      <protection locked="0"/>
    </xf>
    <xf numFmtId="172" fontId="10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58" applyFont="1" applyFill="1" applyBorder="1" applyAlignment="1">
      <alignment horizontal="center" vertical="center" wrapText="1"/>
      <protection/>
    </xf>
    <xf numFmtId="0" fontId="4" fillId="0" borderId="18" xfId="58" applyFont="1" applyFill="1" applyBorder="1" applyAlignment="1" applyProtection="1">
      <alignment vertical="center" wrapText="1"/>
      <protection/>
    </xf>
    <xf numFmtId="172" fontId="9" fillId="0" borderId="18" xfId="58" applyNumberFormat="1" applyFont="1" applyFill="1" applyBorder="1" applyAlignment="1" applyProtection="1">
      <alignment vertical="center" wrapText="1"/>
      <protection/>
    </xf>
    <xf numFmtId="172" fontId="9" fillId="0" borderId="64" xfId="58" applyNumberFormat="1" applyFont="1" applyFill="1" applyBorder="1" applyAlignment="1" applyProtection="1">
      <alignment vertical="center" wrapText="1"/>
      <protection/>
    </xf>
    <xf numFmtId="0" fontId="0" fillId="0" borderId="0" xfId="58" applyFill="1" applyAlignment="1">
      <alignment horizontal="right" vertical="center" wrapText="1"/>
      <protection/>
    </xf>
    <xf numFmtId="0" fontId="0" fillId="0" borderId="0" xfId="58" applyFill="1" applyAlignment="1">
      <alignment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5" xfId="58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0" fontId="9" fillId="0" borderId="12" xfId="58" applyFont="1" applyFill="1" applyBorder="1" applyAlignment="1">
      <alignment horizontal="center" vertical="center" wrapText="1"/>
      <protection/>
    </xf>
    <xf numFmtId="0" fontId="10" fillId="0" borderId="48" xfId="58" applyFont="1" applyFill="1" applyBorder="1" applyAlignment="1" applyProtection="1">
      <alignment horizontal="center" vertical="center"/>
      <protection/>
    </xf>
    <xf numFmtId="0" fontId="10" fillId="0" borderId="13" xfId="58" applyFont="1" applyFill="1" applyBorder="1" applyAlignment="1" applyProtection="1">
      <alignment vertical="center" wrapText="1"/>
      <protection/>
    </xf>
    <xf numFmtId="172" fontId="10" fillId="0" borderId="13" xfId="58" applyNumberFormat="1" applyFont="1" applyFill="1" applyBorder="1" applyAlignment="1" applyProtection="1">
      <alignment vertical="center"/>
      <protection locked="0"/>
    </xf>
    <xf numFmtId="172" fontId="10" fillId="0" borderId="23" xfId="58" applyNumberFormat="1" applyFont="1" applyFill="1" applyBorder="1" applyAlignment="1" applyProtection="1">
      <alignment vertical="center"/>
      <protection locked="0"/>
    </xf>
    <xf numFmtId="172" fontId="9" fillId="0" borderId="23" xfId="58" applyNumberFormat="1" applyFont="1" applyFill="1" applyBorder="1" applyAlignment="1" applyProtection="1">
      <alignment vertical="center"/>
      <protection/>
    </xf>
    <xf numFmtId="172" fontId="9" fillId="0" borderId="16" xfId="58" applyNumberFormat="1" applyFont="1" applyFill="1" applyBorder="1" applyAlignment="1" applyProtection="1">
      <alignment vertical="center"/>
      <protection/>
    </xf>
    <xf numFmtId="0" fontId="10" fillId="0" borderId="49" xfId="58" applyFont="1" applyFill="1" applyBorder="1" applyAlignment="1" applyProtection="1">
      <alignment horizontal="center" vertical="center"/>
      <protection/>
    </xf>
    <xf numFmtId="0" fontId="10" fillId="0" borderId="26" xfId="58" applyFont="1" applyFill="1" applyBorder="1" applyAlignment="1" applyProtection="1">
      <alignment vertical="center" wrapText="1"/>
      <protection/>
    </xf>
    <xf numFmtId="0" fontId="10" fillId="0" borderId="26" xfId="58" applyFont="1" applyFill="1" applyBorder="1" applyAlignment="1" applyProtection="1">
      <alignment vertical="center" wrapText="1"/>
      <protection locked="0"/>
    </xf>
    <xf numFmtId="172" fontId="10" fillId="0" borderId="26" xfId="58" applyNumberFormat="1" applyFont="1" applyFill="1" applyBorder="1" applyAlignment="1" applyProtection="1">
      <alignment vertical="center"/>
      <protection locked="0"/>
    </xf>
    <xf numFmtId="172" fontId="10" fillId="0" borderId="24" xfId="58" applyNumberFormat="1" applyFont="1" applyFill="1" applyBorder="1" applyAlignment="1" applyProtection="1">
      <alignment vertical="center"/>
      <protection locked="0"/>
    </xf>
    <xf numFmtId="0" fontId="10" fillId="0" borderId="44" xfId="58" applyFont="1" applyFill="1" applyBorder="1" applyAlignment="1" applyProtection="1">
      <alignment horizontal="center" vertical="center"/>
      <protection/>
    </xf>
    <xf numFmtId="0" fontId="10" fillId="0" borderId="39" xfId="58" applyFont="1" applyFill="1" applyBorder="1" applyAlignment="1" applyProtection="1">
      <alignment vertical="center" wrapText="1"/>
      <protection/>
    </xf>
    <xf numFmtId="172" fontId="10" fillId="0" borderId="39" xfId="58" applyNumberFormat="1" applyFont="1" applyFill="1" applyBorder="1" applyAlignment="1" applyProtection="1">
      <alignment vertical="center"/>
      <protection locked="0"/>
    </xf>
    <xf numFmtId="172" fontId="10" fillId="0" borderId="35" xfId="58" applyNumberFormat="1" applyFont="1" applyFill="1" applyBorder="1" applyAlignment="1" applyProtection="1">
      <alignment vertical="center"/>
      <protection locked="0"/>
    </xf>
    <xf numFmtId="172" fontId="9" fillId="0" borderId="10" xfId="58" applyNumberFormat="1" applyFont="1" applyFill="1" applyBorder="1" applyAlignment="1" applyProtection="1">
      <alignment vertical="center"/>
      <protection/>
    </xf>
    <xf numFmtId="172" fontId="9" fillId="0" borderId="15" xfId="58" applyNumberFormat="1" applyFont="1" applyFill="1" applyBorder="1" applyAlignment="1" applyProtection="1">
      <alignment vertical="center"/>
      <protection/>
    </xf>
    <xf numFmtId="172" fontId="9" fillId="0" borderId="12" xfId="58" applyNumberFormat="1" applyFont="1" applyFill="1" applyBorder="1" applyAlignment="1" applyProtection="1">
      <alignment vertical="center"/>
      <protection/>
    </xf>
    <xf numFmtId="172" fontId="9" fillId="0" borderId="52" xfId="58" applyNumberFormat="1" applyFont="1" applyFill="1" applyBorder="1" applyAlignment="1" applyProtection="1">
      <alignment vertical="center"/>
      <protection/>
    </xf>
    <xf numFmtId="172" fontId="4" fillId="0" borderId="10" xfId="58" applyNumberFormat="1" applyFont="1" applyFill="1" applyBorder="1" applyAlignment="1" applyProtection="1">
      <alignment vertical="center"/>
      <protection/>
    </xf>
    <xf numFmtId="0" fontId="51" fillId="0" borderId="13" xfId="60" applyFont="1" applyFill="1" applyBorder="1" applyAlignment="1">
      <alignment horizontal="center" vertical="center" wrapText="1"/>
      <protection/>
    </xf>
    <xf numFmtId="0" fontId="41" fillId="0" borderId="21" xfId="61" applyFont="1" applyFill="1" applyBorder="1" applyAlignment="1" applyProtection="1">
      <alignment horizontal="center" vertical="center" wrapText="1"/>
      <protection/>
    </xf>
    <xf numFmtId="0" fontId="0" fillId="0" borderId="31" xfId="61" applyFont="1" applyFill="1" applyBorder="1">
      <alignment/>
      <protection/>
    </xf>
    <xf numFmtId="0" fontId="0" fillId="0" borderId="62" xfId="61" applyFont="1" applyFill="1" applyBorder="1">
      <alignment/>
      <protection/>
    </xf>
    <xf numFmtId="0" fontId="41" fillId="0" borderId="17" xfId="61" applyFont="1" applyFill="1" applyBorder="1" applyAlignment="1" applyProtection="1">
      <alignment horizontal="center" vertical="center" wrapText="1"/>
      <protection/>
    </xf>
    <xf numFmtId="0" fontId="41" fillId="0" borderId="27" xfId="61" applyFont="1" applyFill="1" applyBorder="1" applyAlignment="1" applyProtection="1">
      <alignment horizontal="center" vertical="center" wrapText="1"/>
      <protection/>
    </xf>
    <xf numFmtId="0" fontId="41" fillId="0" borderId="39" xfId="61" applyFont="1" applyFill="1" applyBorder="1" applyAlignment="1" applyProtection="1">
      <alignment horizontal="center" vertical="center" wrapText="1"/>
      <protection/>
    </xf>
    <xf numFmtId="0" fontId="41" fillId="0" borderId="43" xfId="61" applyFont="1" applyFill="1" applyBorder="1" applyAlignment="1" applyProtection="1">
      <alignment horizontal="center" vertical="center" wrapText="1"/>
      <protection/>
    </xf>
    <xf numFmtId="0" fontId="41" fillId="0" borderId="19" xfId="61" applyFont="1" applyFill="1" applyBorder="1" applyAlignment="1" applyProtection="1">
      <alignment horizontal="center" vertical="center" wrapText="1"/>
      <protection/>
    </xf>
    <xf numFmtId="0" fontId="41" fillId="0" borderId="12" xfId="61" applyFont="1" applyFill="1" applyBorder="1" applyAlignment="1" applyProtection="1">
      <alignment horizontal="center" vertical="center" wrapText="1"/>
      <protection/>
    </xf>
    <xf numFmtId="172" fontId="41" fillId="0" borderId="0" xfId="61" applyNumberFormat="1" applyFont="1" applyFill="1" applyBorder="1" applyAlignment="1" applyProtection="1">
      <alignment horizontal="right" vertical="center" wrapText="1" indent="1"/>
      <protection/>
    </xf>
    <xf numFmtId="0" fontId="53" fillId="0" borderId="0" xfId="61" applyFont="1" applyFill="1">
      <alignment/>
      <protection/>
    </xf>
    <xf numFmtId="172" fontId="41" fillId="0" borderId="0" xfId="61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/>
      <protection/>
    </xf>
    <xf numFmtId="0" fontId="41" fillId="0" borderId="10" xfId="61" applyFont="1" applyFill="1" applyBorder="1" applyAlignment="1" applyProtection="1">
      <alignment horizontal="center" vertical="center" wrapText="1"/>
      <protection/>
    </xf>
    <xf numFmtId="0" fontId="41" fillId="0" borderId="28" xfId="61" applyFont="1" applyFill="1" applyBorder="1" applyAlignment="1" applyProtection="1">
      <alignment horizontal="center" vertical="center" wrapText="1"/>
      <protection/>
    </xf>
    <xf numFmtId="172" fontId="10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0" xfId="0" applyNumberFormat="1" applyFill="1" applyBorder="1" applyAlignment="1" applyProtection="1">
      <alignment vertical="center" wrapText="1"/>
      <protection/>
    </xf>
    <xf numFmtId="0" fontId="3" fillId="0" borderId="11" xfId="61" applyFont="1" applyFill="1" applyBorder="1" applyAlignment="1" applyProtection="1">
      <alignment horizontal="left" vertical="center" wrapText="1" indent="1"/>
      <protection/>
    </xf>
    <xf numFmtId="0" fontId="3" fillId="0" borderId="10" xfId="61" applyFont="1" applyFill="1" applyBorder="1" applyAlignment="1" applyProtection="1">
      <alignment horizontal="left" vertical="center" wrapText="1" indent="1"/>
      <protection/>
    </xf>
    <xf numFmtId="49" fontId="5" fillId="0" borderId="47" xfId="61" applyNumberFormat="1" applyFont="1" applyFill="1" applyBorder="1" applyAlignment="1" applyProtection="1">
      <alignment horizontal="left" vertical="center" wrapText="1" indent="1"/>
      <protection/>
    </xf>
    <xf numFmtId="0" fontId="44" fillId="0" borderId="25" xfId="0" applyFont="1" applyBorder="1" applyAlignment="1" applyProtection="1">
      <alignment horizontal="left" wrapText="1" indent="1"/>
      <protection/>
    </xf>
    <xf numFmtId="49" fontId="5" fillId="0" borderId="48" xfId="61" applyNumberFormat="1" applyFont="1" applyFill="1" applyBorder="1" applyAlignment="1" applyProtection="1">
      <alignment horizontal="left" vertical="center" wrapText="1" indent="1"/>
      <protection/>
    </xf>
    <xf numFmtId="0" fontId="44" fillId="0" borderId="13" xfId="0" applyFont="1" applyBorder="1" applyAlignment="1" applyProtection="1">
      <alignment horizontal="left" wrapText="1" indent="1"/>
      <protection/>
    </xf>
    <xf numFmtId="49" fontId="5" fillId="0" borderId="49" xfId="61" applyNumberFormat="1" applyFont="1" applyFill="1" applyBorder="1" applyAlignment="1" applyProtection="1">
      <alignment horizontal="left" vertical="center" wrapText="1" indent="1"/>
      <protection/>
    </xf>
    <xf numFmtId="0" fontId="44" fillId="0" borderId="26" xfId="0" applyFont="1" applyBorder="1" applyAlignment="1" applyProtection="1">
      <alignment horizontal="left" wrapText="1" indent="1"/>
      <protection/>
    </xf>
    <xf numFmtId="0" fontId="8" fillId="0" borderId="10" xfId="0" applyFont="1" applyBorder="1" applyAlignment="1" applyProtection="1">
      <alignment horizontal="left" vertical="center" wrapText="1" indent="1"/>
      <protection/>
    </xf>
    <xf numFmtId="0" fontId="8" fillId="0" borderId="11" xfId="0" applyFont="1" applyBorder="1" applyAlignment="1" applyProtection="1">
      <alignment wrapText="1"/>
      <protection/>
    </xf>
    <xf numFmtId="0" fontId="44" fillId="0" borderId="26" xfId="0" applyFont="1" applyBorder="1" applyAlignment="1" applyProtection="1">
      <alignment wrapText="1"/>
      <protection/>
    </xf>
    <xf numFmtId="0" fontId="44" fillId="0" borderId="47" xfId="0" applyFont="1" applyBorder="1" applyAlignment="1" applyProtection="1">
      <alignment wrapText="1"/>
      <protection/>
    </xf>
    <xf numFmtId="0" fontId="44" fillId="0" borderId="48" xfId="0" applyFont="1" applyBorder="1" applyAlignment="1" applyProtection="1">
      <alignment wrapText="1"/>
      <protection/>
    </xf>
    <xf numFmtId="0" fontId="44" fillId="0" borderId="49" xfId="0" applyFont="1" applyBorder="1" applyAlignment="1" applyProtection="1">
      <alignment wrapText="1"/>
      <protection/>
    </xf>
    <xf numFmtId="0" fontId="8" fillId="0" borderId="10" xfId="0" applyFont="1" applyBorder="1" applyAlignment="1" applyProtection="1">
      <alignment wrapText="1"/>
      <protection/>
    </xf>
    <xf numFmtId="0" fontId="8" fillId="0" borderId="66" xfId="0" applyFont="1" applyBorder="1" applyAlignment="1" applyProtection="1">
      <alignment wrapText="1"/>
      <protection/>
    </xf>
    <xf numFmtId="0" fontId="8" fillId="0" borderId="18" xfId="0" applyFont="1" applyBorder="1" applyAlignment="1" applyProtection="1">
      <alignment wrapText="1"/>
      <protection/>
    </xf>
    <xf numFmtId="0" fontId="5" fillId="0" borderId="0" xfId="61" applyFont="1" applyFill="1">
      <alignment/>
      <protection/>
    </xf>
    <xf numFmtId="0" fontId="3" fillId="0" borderId="11" xfId="61" applyFont="1" applyFill="1" applyBorder="1" applyAlignment="1" applyProtection="1">
      <alignment horizontal="center" vertical="center" wrapText="1"/>
      <protection/>
    </xf>
    <xf numFmtId="0" fontId="3" fillId="0" borderId="10" xfId="61" applyFont="1" applyFill="1" applyBorder="1" applyAlignment="1" applyProtection="1">
      <alignment horizontal="center" vertical="center" wrapText="1"/>
      <protection/>
    </xf>
    <xf numFmtId="0" fontId="3" fillId="0" borderId="20" xfId="61" applyFont="1" applyFill="1" applyBorder="1" applyAlignment="1" applyProtection="1">
      <alignment horizontal="left" vertical="center" wrapText="1" indent="1"/>
      <protection/>
    </xf>
    <xf numFmtId="0" fontId="3" fillId="0" borderId="17" xfId="61" applyFont="1" applyFill="1" applyBorder="1" applyAlignment="1" applyProtection="1">
      <alignment vertical="center" wrapText="1"/>
      <protection/>
    </xf>
    <xf numFmtId="49" fontId="5" fillId="0" borderId="50" xfId="61" applyNumberFormat="1" applyFont="1" applyFill="1" applyBorder="1" applyAlignment="1" applyProtection="1">
      <alignment horizontal="left" vertical="center" wrapText="1" indent="1"/>
      <protection/>
    </xf>
    <xf numFmtId="0" fontId="5" fillId="0" borderId="38" xfId="61" applyFont="1" applyFill="1" applyBorder="1" applyAlignment="1" applyProtection="1">
      <alignment horizontal="left" vertical="center" wrapText="1" indent="1"/>
      <protection/>
    </xf>
    <xf numFmtId="0" fontId="5" fillId="0" borderId="13" xfId="61" applyFont="1" applyFill="1" applyBorder="1" applyAlignment="1" applyProtection="1">
      <alignment horizontal="left" vertical="center" wrapText="1" indent="1"/>
      <protection/>
    </xf>
    <xf numFmtId="0" fontId="5" fillId="0" borderId="14" xfId="61" applyFont="1" applyFill="1" applyBorder="1" applyAlignment="1" applyProtection="1">
      <alignment horizontal="left" vertical="center" wrapText="1" indent="1"/>
      <protection/>
    </xf>
    <xf numFmtId="0" fontId="5" fillId="0" borderId="0" xfId="61" applyFont="1" applyFill="1" applyBorder="1" applyAlignment="1" applyProtection="1">
      <alignment horizontal="left" vertical="center" wrapText="1" indent="1"/>
      <protection/>
    </xf>
    <xf numFmtId="0" fontId="5" fillId="0" borderId="13" xfId="61" applyFont="1" applyFill="1" applyBorder="1" applyAlignment="1" applyProtection="1">
      <alignment horizontal="left" indent="6"/>
      <protection/>
    </xf>
    <xf numFmtId="0" fontId="5" fillId="0" borderId="13" xfId="61" applyFont="1" applyFill="1" applyBorder="1" applyAlignment="1" applyProtection="1">
      <alignment horizontal="left" vertical="center" wrapText="1" indent="6"/>
      <protection/>
    </xf>
    <xf numFmtId="49" fontId="5" fillId="0" borderId="60" xfId="61" applyNumberFormat="1" applyFont="1" applyFill="1" applyBorder="1" applyAlignment="1" applyProtection="1">
      <alignment horizontal="left" vertical="center" wrapText="1" indent="1"/>
      <protection/>
    </xf>
    <xf numFmtId="0" fontId="5" fillId="0" borderId="26" xfId="61" applyFont="1" applyFill="1" applyBorder="1" applyAlignment="1" applyProtection="1">
      <alignment horizontal="left" vertical="center" wrapText="1" indent="6"/>
      <protection/>
    </xf>
    <xf numFmtId="49" fontId="5" fillId="0" borderId="44" xfId="61" applyNumberFormat="1" applyFont="1" applyFill="1" applyBorder="1" applyAlignment="1" applyProtection="1">
      <alignment horizontal="left" vertical="center" wrapText="1" indent="1"/>
      <protection/>
    </xf>
    <xf numFmtId="0" fontId="5" fillId="0" borderId="39" xfId="61" applyFont="1" applyFill="1" applyBorder="1" applyAlignment="1" applyProtection="1">
      <alignment horizontal="left" vertical="center" wrapText="1" indent="6"/>
      <protection/>
    </xf>
    <xf numFmtId="0" fontId="3" fillId="0" borderId="10" xfId="61" applyFont="1" applyFill="1" applyBorder="1" applyAlignment="1" applyProtection="1">
      <alignment vertical="center" wrapText="1"/>
      <protection/>
    </xf>
    <xf numFmtId="0" fontId="5" fillId="0" borderId="26" xfId="61" applyFont="1" applyFill="1" applyBorder="1" applyAlignment="1" applyProtection="1">
      <alignment horizontal="left" vertical="center" wrapText="1" indent="1"/>
      <protection/>
    </xf>
    <xf numFmtId="0" fontId="44" fillId="0" borderId="26" xfId="0" applyFont="1" applyBorder="1" applyAlignment="1" applyProtection="1">
      <alignment horizontal="left" vertical="center" wrapText="1" indent="1"/>
      <protection/>
    </xf>
    <xf numFmtId="0" fontId="44" fillId="0" borderId="13" xfId="0" applyFont="1" applyBorder="1" applyAlignment="1" applyProtection="1">
      <alignment horizontal="left" vertical="center" wrapText="1" indent="1"/>
      <protection/>
    </xf>
    <xf numFmtId="0" fontId="5" fillId="0" borderId="25" xfId="61" applyFont="1" applyFill="1" applyBorder="1" applyAlignment="1" applyProtection="1">
      <alignment horizontal="left" vertical="center" wrapText="1" indent="6"/>
      <protection/>
    </xf>
    <xf numFmtId="0" fontId="3" fillId="0" borderId="10" xfId="61" applyFont="1" applyFill="1" applyBorder="1" applyAlignment="1" applyProtection="1">
      <alignment horizontal="left" vertical="center" wrapText="1" indent="1"/>
      <protection/>
    </xf>
    <xf numFmtId="0" fontId="5" fillId="0" borderId="25" xfId="61" applyFont="1" applyFill="1" applyBorder="1" applyAlignment="1" applyProtection="1">
      <alignment horizontal="left" vertical="center" wrapText="1" indent="1"/>
      <protection/>
    </xf>
    <xf numFmtId="0" fontId="5" fillId="0" borderId="61" xfId="61" applyFont="1" applyFill="1" applyBorder="1" applyAlignment="1" applyProtection="1">
      <alignment horizontal="left" vertical="center" wrapText="1" indent="1"/>
      <protection/>
    </xf>
    <xf numFmtId="0" fontId="8" fillId="0" borderId="66" xfId="0" applyFont="1" applyBorder="1" applyAlignment="1" applyProtection="1">
      <alignment horizontal="left" vertical="center" wrapText="1" indent="1"/>
      <protection/>
    </xf>
    <xf numFmtId="0" fontId="8" fillId="0" borderId="18" xfId="0" applyFont="1" applyBorder="1" applyAlignment="1" applyProtection="1">
      <alignment horizontal="left" vertical="center" wrapText="1" indent="1"/>
      <protection/>
    </xf>
    <xf numFmtId="172" fontId="15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15" fillId="0" borderId="21" xfId="61" applyFont="1" applyFill="1" applyBorder="1" applyAlignment="1" applyProtection="1">
      <alignment horizontal="center" vertical="center" wrapText="1"/>
      <protection/>
    </xf>
    <xf numFmtId="0" fontId="15" fillId="0" borderId="27" xfId="61" applyFont="1" applyFill="1" applyBorder="1" applyAlignment="1" applyProtection="1">
      <alignment horizontal="center" vertical="center" wrapText="1"/>
      <protection/>
    </xf>
    <xf numFmtId="0" fontId="15" fillId="0" borderId="39" xfId="61" applyFont="1" applyFill="1" applyBorder="1" applyAlignment="1" applyProtection="1">
      <alignment horizontal="center" vertical="center" wrapText="1"/>
      <protection/>
    </xf>
    <xf numFmtId="0" fontId="15" fillId="0" borderId="43" xfId="61" applyFont="1" applyFill="1" applyBorder="1" applyAlignment="1" applyProtection="1">
      <alignment horizontal="center" vertical="center" wrapText="1"/>
      <protection/>
    </xf>
    <xf numFmtId="0" fontId="15" fillId="0" borderId="17" xfId="61" applyFont="1" applyFill="1" applyBorder="1" applyAlignment="1" applyProtection="1">
      <alignment horizontal="center" vertical="center" wrapText="1"/>
      <protection/>
    </xf>
    <xf numFmtId="0" fontId="15" fillId="0" borderId="19" xfId="61" applyFont="1" applyFill="1" applyBorder="1" applyAlignment="1" applyProtection="1">
      <alignment horizontal="center" vertical="center" wrapText="1"/>
      <protection/>
    </xf>
    <xf numFmtId="0" fontId="15" fillId="0" borderId="12" xfId="61" applyFont="1" applyFill="1" applyBorder="1" applyAlignment="1" applyProtection="1">
      <alignment horizontal="center" vertical="center" wrapText="1"/>
      <protection/>
    </xf>
    <xf numFmtId="172" fontId="15" fillId="0" borderId="19" xfId="61" applyNumberFormat="1" applyFont="1" applyFill="1" applyBorder="1" applyAlignment="1" applyProtection="1">
      <alignment horizontal="right" vertical="center" wrapText="1" indent="1"/>
      <protection/>
    </xf>
    <xf numFmtId="172" fontId="15" fillId="0" borderId="28" xfId="61" applyNumberFormat="1" applyFont="1" applyFill="1" applyBorder="1" applyAlignment="1" applyProtection="1">
      <alignment horizontal="right" vertical="center" wrapText="1" indent="1"/>
      <protection/>
    </xf>
    <xf numFmtId="1" fontId="15" fillId="0" borderId="12" xfId="61" applyNumberFormat="1" applyFont="1" applyFill="1" applyBorder="1" applyAlignment="1" applyProtection="1">
      <alignment horizontal="right" vertical="center" wrapText="1"/>
      <protection/>
    </xf>
    <xf numFmtId="172" fontId="24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32" xfId="61" applyNumberFormat="1" applyFont="1" applyFill="1" applyBorder="1" applyAlignment="1" applyProtection="1">
      <alignment horizontal="right" vertical="center" wrapText="1"/>
      <protection locked="0"/>
    </xf>
    <xf numFmtId="172" fontId="24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16" xfId="61" applyNumberFormat="1" applyFont="1" applyFill="1" applyBorder="1" applyAlignment="1" applyProtection="1">
      <alignment horizontal="right" vertical="center" wrapText="1"/>
      <protection locked="0"/>
    </xf>
    <xf numFmtId="172" fontId="24" fillId="0" borderId="33" xfId="61" applyNumberFormat="1" applyFont="1" applyFill="1" applyBorder="1" applyAlignment="1" applyProtection="1">
      <alignment horizontal="right" vertical="center" wrapText="1"/>
      <protection locked="0"/>
    </xf>
    <xf numFmtId="172" fontId="24" fillId="0" borderId="12" xfId="61" applyNumberFormat="1" applyFont="1" applyFill="1" applyBorder="1" applyAlignment="1" applyProtection="1">
      <alignment horizontal="right" vertical="center" wrapText="1"/>
      <protection locked="0"/>
    </xf>
    <xf numFmtId="172" fontId="24" fillId="0" borderId="63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32" xfId="61" applyNumberFormat="1" applyFont="1" applyFill="1" applyBorder="1" applyAlignment="1" applyProtection="1">
      <alignment horizontal="right" vertical="center" wrapText="1"/>
      <protection locked="0"/>
    </xf>
    <xf numFmtId="172" fontId="15" fillId="0" borderId="16" xfId="61" applyNumberFormat="1" applyFont="1" applyFill="1" applyBorder="1" applyAlignment="1" applyProtection="1">
      <alignment horizontal="right" vertical="center" wrapText="1"/>
      <protection/>
    </xf>
    <xf numFmtId="172" fontId="24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67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31" xfId="61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12" xfId="61" applyNumberFormat="1" applyFont="1" applyFill="1" applyBorder="1" applyAlignment="1" applyProtection="1">
      <alignment horizontal="right" vertical="center" wrapText="1"/>
      <protection locked="0"/>
    </xf>
    <xf numFmtId="172" fontId="15" fillId="0" borderId="16" xfId="61" applyNumberFormat="1" applyFont="1" applyFill="1" applyBorder="1" applyAlignment="1" applyProtection="1">
      <alignment horizontal="right" vertical="center" wrapText="1"/>
      <protection locked="0"/>
    </xf>
    <xf numFmtId="172" fontId="15" fillId="0" borderId="10" xfId="61" applyNumberFormat="1" applyFont="1" applyFill="1" applyBorder="1" applyAlignment="1" applyProtection="1">
      <alignment horizontal="right" vertical="center" wrapText="1" indent="1"/>
      <protection/>
    </xf>
    <xf numFmtId="172" fontId="15" fillId="0" borderId="19" xfId="61" applyNumberFormat="1" applyFont="1" applyFill="1" applyBorder="1" applyAlignment="1" applyProtection="1">
      <alignment horizontal="right" vertical="center" wrapText="1" indent="1"/>
      <protection/>
    </xf>
    <xf numFmtId="172" fontId="15" fillId="0" borderId="28" xfId="61" applyNumberFormat="1" applyFont="1" applyFill="1" applyBorder="1" applyAlignment="1" applyProtection="1">
      <alignment horizontal="right" vertical="center" wrapText="1" indent="1"/>
      <protection/>
    </xf>
    <xf numFmtId="172" fontId="15" fillId="0" borderId="12" xfId="61" applyNumberFormat="1" applyFont="1" applyFill="1" applyBorder="1" applyAlignment="1" applyProtection="1">
      <alignment horizontal="right" vertical="center" wrapText="1"/>
      <protection/>
    </xf>
    <xf numFmtId="172" fontId="24" fillId="0" borderId="32" xfId="61" applyNumberFormat="1" applyFont="1" applyFill="1" applyBorder="1" applyAlignment="1" applyProtection="1">
      <alignment horizontal="right" vertical="center" wrapText="1"/>
      <protection/>
    </xf>
    <xf numFmtId="172" fontId="24" fillId="0" borderId="16" xfId="61" applyNumberFormat="1" applyFont="1" applyFill="1" applyBorder="1" applyAlignment="1" applyProtection="1">
      <alignment horizontal="right" vertical="center" wrapText="1"/>
      <protection locked="0"/>
    </xf>
    <xf numFmtId="172" fontId="24" fillId="0" borderId="16" xfId="61" applyNumberFormat="1" applyFont="1" applyFill="1" applyBorder="1" applyAlignment="1" applyProtection="1">
      <alignment horizontal="right" vertical="center" wrapText="1"/>
      <protection/>
    </xf>
    <xf numFmtId="172" fontId="24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67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31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33" xfId="61" applyNumberFormat="1" applyFont="1" applyFill="1" applyBorder="1" applyAlignment="1" applyProtection="1">
      <alignment horizontal="right" vertical="center" wrapText="1"/>
      <protection locked="0"/>
    </xf>
    <xf numFmtId="172" fontId="24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63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32" xfId="61" applyNumberFormat="1" applyFont="1" applyFill="1" applyBorder="1" applyAlignment="1" applyProtection="1">
      <alignment horizontal="right" vertical="center" wrapText="1"/>
      <protection locked="0"/>
    </xf>
    <xf numFmtId="172" fontId="55" fillId="0" borderId="33" xfId="61" applyNumberFormat="1" applyFont="1" applyFill="1" applyBorder="1" applyAlignment="1" applyProtection="1">
      <alignment horizontal="right" vertical="center" wrapText="1"/>
      <protection/>
    </xf>
    <xf numFmtId="172" fontId="15" fillId="0" borderId="12" xfId="61" applyNumberFormat="1" applyFont="1" applyFill="1" applyBorder="1" applyAlignment="1" applyProtection="1">
      <alignment horizontal="right" vertical="center" wrapText="1"/>
      <protection/>
    </xf>
    <xf numFmtId="172" fontId="15" fillId="0" borderId="16" xfId="61" applyNumberFormat="1" applyFont="1" applyFill="1" applyBorder="1" applyAlignment="1" applyProtection="1">
      <alignment horizontal="right" vertical="center" wrapText="1"/>
      <protection/>
    </xf>
    <xf numFmtId="172" fontId="56" fillId="0" borderId="33" xfId="61" applyNumberFormat="1" applyFont="1" applyFill="1" applyBorder="1" applyAlignment="1" applyProtection="1">
      <alignment horizontal="right" vertical="center" wrapText="1"/>
      <protection/>
    </xf>
    <xf numFmtId="172" fontId="24" fillId="0" borderId="12" xfId="61" applyNumberFormat="1" applyFont="1" applyFill="1" applyBorder="1" applyAlignment="1" applyProtection="1">
      <alignment horizontal="right" vertical="center" wrapText="1"/>
      <protection locked="0"/>
    </xf>
    <xf numFmtId="172" fontId="56" fillId="0" borderId="32" xfId="61" applyNumberFormat="1" applyFont="1" applyFill="1" applyBorder="1" applyAlignment="1" applyProtection="1">
      <alignment horizontal="right" vertical="center" wrapText="1"/>
      <protection/>
    </xf>
    <xf numFmtId="172" fontId="15" fillId="0" borderId="32" xfId="61" applyNumberFormat="1" applyFont="1" applyFill="1" applyBorder="1" applyAlignment="1" applyProtection="1">
      <alignment horizontal="right" vertical="center" wrapText="1"/>
      <protection/>
    </xf>
    <xf numFmtId="0" fontId="24" fillId="0" borderId="16" xfId="61" applyFont="1" applyFill="1" applyBorder="1">
      <alignment/>
      <protection/>
    </xf>
    <xf numFmtId="0" fontId="24" fillId="0" borderId="33" xfId="61" applyFont="1" applyFill="1" applyBorder="1">
      <alignment/>
      <protection/>
    </xf>
    <xf numFmtId="0" fontId="24" fillId="0" borderId="12" xfId="61" applyFont="1" applyFill="1" applyBorder="1">
      <alignment/>
      <protection/>
    </xf>
    <xf numFmtId="0" fontId="24" fillId="0" borderId="32" xfId="61" applyFont="1" applyFill="1" applyBorder="1">
      <alignment/>
      <protection/>
    </xf>
    <xf numFmtId="172" fontId="15" fillId="0" borderId="10" xfId="61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19" xfId="61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0" xfId="61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61" applyFont="1" applyFill="1">
      <alignment/>
      <protection/>
    </xf>
    <xf numFmtId="172" fontId="15" fillId="0" borderId="0" xfId="61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center"/>
      <protection/>
    </xf>
    <xf numFmtId="0" fontId="15" fillId="0" borderId="10" xfId="61" applyFont="1" applyFill="1" applyBorder="1" applyAlignment="1" applyProtection="1">
      <alignment horizontal="center" vertical="center" wrapText="1"/>
      <protection/>
    </xf>
    <xf numFmtId="0" fontId="15" fillId="0" borderId="28" xfId="61" applyFont="1" applyFill="1" applyBorder="1" applyAlignment="1" applyProtection="1">
      <alignment horizontal="center" vertical="center" wrapText="1"/>
      <protection/>
    </xf>
    <xf numFmtId="172" fontId="15" fillId="0" borderId="21" xfId="61" applyNumberFormat="1" applyFont="1" applyFill="1" applyBorder="1" applyAlignment="1" applyProtection="1">
      <alignment horizontal="center" vertical="center" wrapText="1"/>
      <protection/>
    </xf>
    <xf numFmtId="172" fontId="15" fillId="0" borderId="17" xfId="61" applyNumberFormat="1" applyFont="1" applyFill="1" applyBorder="1" applyAlignment="1" applyProtection="1">
      <alignment horizontal="right" vertical="center" wrapText="1" indent="1"/>
      <protection/>
    </xf>
    <xf numFmtId="172" fontId="15" fillId="0" borderId="27" xfId="61" applyNumberFormat="1" applyFont="1" applyFill="1" applyBorder="1" applyAlignment="1" applyProtection="1">
      <alignment horizontal="right" vertical="center" wrapText="1" indent="1"/>
      <protection/>
    </xf>
    <xf numFmtId="1" fontId="15" fillId="0" borderId="12" xfId="61" applyNumberFormat="1" applyFont="1" applyFill="1" applyBorder="1">
      <alignment/>
      <protection/>
    </xf>
    <xf numFmtId="172" fontId="24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1" fontId="24" fillId="0" borderId="32" xfId="61" applyNumberFormat="1" applyFont="1" applyFill="1" applyBorder="1">
      <alignment/>
      <protection/>
    </xf>
    <xf numFmtId="1" fontId="24" fillId="0" borderId="16" xfId="61" applyNumberFormat="1" applyFont="1" applyFill="1" applyBorder="1">
      <alignment/>
      <protection/>
    </xf>
    <xf numFmtId="172" fontId="24" fillId="0" borderId="39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" fontId="24" fillId="0" borderId="12" xfId="61" applyNumberFormat="1" applyFont="1" applyFill="1" applyBorder="1">
      <alignment/>
      <protection/>
    </xf>
    <xf numFmtId="1" fontId="24" fillId="0" borderId="33" xfId="61" applyNumberFormat="1" applyFont="1" applyFill="1" applyBorder="1">
      <alignment/>
      <protection/>
    </xf>
    <xf numFmtId="172" fontId="19" fillId="0" borderId="10" xfId="0" applyNumberFormat="1" applyFont="1" applyBorder="1" applyAlignment="1" applyProtection="1">
      <alignment horizontal="right" vertical="center" wrapText="1" indent="1"/>
      <protection/>
    </xf>
    <xf numFmtId="172" fontId="19" fillId="0" borderId="19" xfId="0" applyNumberFormat="1" applyFont="1" applyBorder="1" applyAlignment="1" applyProtection="1">
      <alignment horizontal="right" vertical="center" wrapText="1" indent="1"/>
      <protection/>
    </xf>
    <xf numFmtId="172" fontId="19" fillId="0" borderId="28" xfId="0" applyNumberFormat="1" applyFont="1" applyBorder="1" applyAlignment="1" applyProtection="1">
      <alignment horizontal="right" vertical="center" wrapText="1" indent="1"/>
      <protection/>
    </xf>
    <xf numFmtId="172" fontId="19" fillId="0" borderId="10" xfId="0" applyNumberFormat="1" applyFont="1" applyBorder="1" applyAlignment="1" applyProtection="1" quotePrefix="1">
      <alignment horizontal="right" vertical="center" wrapText="1" indent="1"/>
      <protection/>
    </xf>
    <xf numFmtId="172" fontId="19" fillId="0" borderId="19" xfId="0" applyNumberFormat="1" applyFont="1" applyBorder="1" applyAlignment="1" applyProtection="1" quotePrefix="1">
      <alignment horizontal="right" vertical="center" wrapText="1" indent="1"/>
      <protection/>
    </xf>
    <xf numFmtId="172" fontId="19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24" fillId="0" borderId="0" xfId="61" applyFont="1" applyFill="1" applyAlignment="1" applyProtection="1">
      <alignment horizontal="right" vertical="center" indent="1"/>
      <protection/>
    </xf>
    <xf numFmtId="172" fontId="19" fillId="0" borderId="0" xfId="0" applyNumberFormat="1" applyFont="1" applyBorder="1" applyAlignment="1" applyProtection="1" quotePrefix="1">
      <alignment horizontal="right" vertical="center" wrapText="1" indent="1"/>
      <protection/>
    </xf>
    <xf numFmtId="172" fontId="15" fillId="0" borderId="15" xfId="61" applyNumberFormat="1" applyFont="1" applyFill="1" applyBorder="1" applyAlignment="1" applyProtection="1">
      <alignment horizontal="right" vertical="center" wrapText="1" indent="1"/>
      <protection/>
    </xf>
    <xf numFmtId="0" fontId="55" fillId="0" borderId="0" xfId="0" applyFont="1" applyFill="1" applyBorder="1" applyAlignment="1" applyProtection="1">
      <alignment horizontal="right" vertical="center"/>
      <protection/>
    </xf>
    <xf numFmtId="0" fontId="1" fillId="0" borderId="39" xfId="61" applyFont="1" applyFill="1" applyBorder="1" applyAlignment="1" applyProtection="1">
      <alignment horizontal="center" vertical="center" wrapText="1"/>
      <protection/>
    </xf>
    <xf numFmtId="0" fontId="1" fillId="0" borderId="43" xfId="61" applyFont="1" applyFill="1" applyBorder="1" applyAlignment="1" applyProtection="1">
      <alignment horizontal="center" vertical="center" wrapText="1"/>
      <protection/>
    </xf>
    <xf numFmtId="172" fontId="15" fillId="0" borderId="32" xfId="61" applyNumberFormat="1" applyFont="1" applyFill="1" applyBorder="1" applyAlignment="1" applyProtection="1">
      <alignment horizontal="right" vertical="center" wrapText="1"/>
      <protection locked="0"/>
    </xf>
    <xf numFmtId="172" fontId="15" fillId="0" borderId="16" xfId="61" applyNumberFormat="1" applyFont="1" applyFill="1" applyBorder="1" applyAlignment="1" applyProtection="1">
      <alignment horizontal="right" vertical="center" wrapText="1"/>
      <protection locked="0"/>
    </xf>
    <xf numFmtId="172" fontId="15" fillId="0" borderId="12" xfId="61" applyNumberFormat="1" applyFont="1" applyFill="1" applyBorder="1" applyAlignment="1" applyProtection="1">
      <alignment horizontal="right" vertical="center" wrapText="1"/>
      <protection locked="0"/>
    </xf>
    <xf numFmtId="172" fontId="24" fillId="0" borderId="16" xfId="61" applyNumberFormat="1" applyFont="1" applyFill="1" applyBorder="1" applyAlignment="1" applyProtection="1">
      <alignment horizontal="right" vertical="center" wrapText="1"/>
      <protection/>
    </xf>
    <xf numFmtId="172" fontId="55" fillId="0" borderId="33" xfId="61" applyNumberFormat="1" applyFont="1" applyFill="1" applyBorder="1" applyAlignment="1" applyProtection="1">
      <alignment horizontal="right" vertical="center" wrapText="1"/>
      <protection/>
    </xf>
    <xf numFmtId="172" fontId="56" fillId="0" borderId="33" xfId="61" applyNumberFormat="1" applyFont="1" applyFill="1" applyBorder="1" applyAlignment="1" applyProtection="1">
      <alignment horizontal="right" vertical="center" wrapText="1"/>
      <protection/>
    </xf>
    <xf numFmtId="172" fontId="56" fillId="0" borderId="32" xfId="61" applyNumberFormat="1" applyFont="1" applyFill="1" applyBorder="1" applyAlignment="1" applyProtection="1">
      <alignment horizontal="right" vertical="center" wrapText="1"/>
      <protection/>
    </xf>
    <xf numFmtId="0" fontId="24" fillId="0" borderId="33" xfId="61" applyFont="1" applyFill="1" applyBorder="1">
      <alignment/>
      <protection/>
    </xf>
    <xf numFmtId="0" fontId="24" fillId="0" borderId="12" xfId="61" applyFont="1" applyFill="1" applyBorder="1">
      <alignment/>
      <protection/>
    </xf>
    <xf numFmtId="0" fontId="24" fillId="0" borderId="32" xfId="61" applyFont="1" applyFill="1" applyBorder="1">
      <alignment/>
      <protection/>
    </xf>
    <xf numFmtId="0" fontId="24" fillId="0" borderId="16" xfId="61" applyFont="1" applyFill="1" applyBorder="1">
      <alignment/>
      <protection/>
    </xf>
    <xf numFmtId="0" fontId="15" fillId="0" borderId="10" xfId="61" applyFont="1" applyFill="1" applyBorder="1" applyAlignment="1" applyProtection="1">
      <alignment horizontal="left" vertical="center" wrapText="1" indent="1"/>
      <protection/>
    </xf>
    <xf numFmtId="0" fontId="20" fillId="0" borderId="25" xfId="0" applyFont="1" applyBorder="1" applyAlignment="1" applyProtection="1">
      <alignment horizontal="left" wrapText="1" indent="1"/>
      <protection/>
    </xf>
    <xf numFmtId="0" fontId="20" fillId="0" borderId="13" xfId="0" applyFont="1" applyBorder="1" applyAlignment="1" applyProtection="1">
      <alignment horizontal="left" wrapText="1" indent="1"/>
      <protection/>
    </xf>
    <xf numFmtId="0" fontId="20" fillId="0" borderId="26" xfId="0" applyFont="1" applyBorder="1" applyAlignment="1" applyProtection="1">
      <alignment horizontal="left" wrapText="1" indent="1"/>
      <protection/>
    </xf>
    <xf numFmtId="0" fontId="19" fillId="0" borderId="10" xfId="0" applyFont="1" applyBorder="1" applyAlignment="1" applyProtection="1">
      <alignment horizontal="left" vertical="center" wrapText="1" indent="1"/>
      <protection/>
    </xf>
    <xf numFmtId="0" fontId="20" fillId="0" borderId="26" xfId="0" applyFont="1" applyBorder="1" applyAlignment="1" applyProtection="1">
      <alignment wrapText="1"/>
      <protection/>
    </xf>
    <xf numFmtId="0" fontId="19" fillId="0" borderId="10" xfId="0" applyFont="1" applyBorder="1" applyAlignment="1" applyProtection="1">
      <alignment wrapText="1"/>
      <protection/>
    </xf>
    <xf numFmtId="0" fontId="19" fillId="0" borderId="18" xfId="0" applyFont="1" applyBorder="1" applyAlignment="1" applyProtection="1">
      <alignment wrapText="1"/>
      <protection/>
    </xf>
    <xf numFmtId="0" fontId="15" fillId="0" borderId="0" xfId="61" applyFont="1" applyFill="1" applyBorder="1" applyAlignment="1" applyProtection="1">
      <alignment vertical="center" wrapText="1"/>
      <protection/>
    </xf>
    <xf numFmtId="0" fontId="15" fillId="0" borderId="17" xfId="61" applyFont="1" applyFill="1" applyBorder="1" applyAlignment="1" applyProtection="1">
      <alignment vertical="center" wrapText="1"/>
      <protection/>
    </xf>
    <xf numFmtId="0" fontId="24" fillId="0" borderId="38" xfId="61" applyFont="1" applyFill="1" applyBorder="1" applyAlignment="1" applyProtection="1">
      <alignment horizontal="left" vertical="center" wrapText="1" indent="1"/>
      <protection/>
    </xf>
    <xf numFmtId="0" fontId="24" fillId="0" borderId="13" xfId="61" applyFont="1" applyFill="1" applyBorder="1" applyAlignment="1" applyProtection="1">
      <alignment horizontal="left" vertical="center" wrapText="1" indent="1"/>
      <protection/>
    </xf>
    <xf numFmtId="0" fontId="24" fillId="0" borderId="14" xfId="61" applyFont="1" applyFill="1" applyBorder="1" applyAlignment="1" applyProtection="1">
      <alignment horizontal="left" vertical="center" wrapText="1" indent="1"/>
      <protection/>
    </xf>
    <xf numFmtId="0" fontId="24" fillId="0" borderId="0" xfId="61" applyFont="1" applyFill="1" applyBorder="1" applyAlignment="1" applyProtection="1">
      <alignment horizontal="left" vertical="center" wrapText="1" indent="1"/>
      <protection/>
    </xf>
    <xf numFmtId="0" fontId="24" fillId="0" borderId="13" xfId="61" applyFont="1" applyFill="1" applyBorder="1" applyAlignment="1" applyProtection="1">
      <alignment horizontal="left" indent="6"/>
      <protection/>
    </xf>
    <xf numFmtId="0" fontId="24" fillId="0" borderId="13" xfId="61" applyFont="1" applyFill="1" applyBorder="1" applyAlignment="1" applyProtection="1">
      <alignment horizontal="left" vertical="center" wrapText="1" indent="6"/>
      <protection/>
    </xf>
    <xf numFmtId="0" fontId="24" fillId="0" borderId="26" xfId="61" applyFont="1" applyFill="1" applyBorder="1" applyAlignment="1" applyProtection="1">
      <alignment horizontal="left" vertical="center" wrapText="1" indent="6"/>
      <protection/>
    </xf>
    <xf numFmtId="0" fontId="24" fillId="0" borderId="39" xfId="61" applyFont="1" applyFill="1" applyBorder="1" applyAlignment="1" applyProtection="1">
      <alignment horizontal="left" vertical="center" wrapText="1" indent="6"/>
      <protection/>
    </xf>
    <xf numFmtId="0" fontId="15" fillId="0" borderId="10" xfId="61" applyFont="1" applyFill="1" applyBorder="1" applyAlignment="1" applyProtection="1">
      <alignment vertical="center" wrapText="1"/>
      <protection/>
    </xf>
    <xf numFmtId="0" fontId="24" fillId="0" borderId="26" xfId="61" applyFont="1" applyFill="1" applyBorder="1" applyAlignment="1" applyProtection="1">
      <alignment horizontal="left" vertical="center" wrapText="1" indent="1"/>
      <protection/>
    </xf>
    <xf numFmtId="0" fontId="20" fillId="0" borderId="26" xfId="0" applyFont="1" applyBorder="1" applyAlignment="1" applyProtection="1">
      <alignment horizontal="left" vertical="center" wrapText="1" indent="1"/>
      <protection/>
    </xf>
    <xf numFmtId="0" fontId="20" fillId="0" borderId="13" xfId="0" applyFont="1" applyBorder="1" applyAlignment="1" applyProtection="1">
      <alignment horizontal="left" vertical="center" wrapText="1" indent="1"/>
      <protection/>
    </xf>
    <xf numFmtId="0" fontId="24" fillId="0" borderId="25" xfId="61" applyFont="1" applyFill="1" applyBorder="1" applyAlignment="1" applyProtection="1">
      <alignment horizontal="left" vertical="center" wrapText="1" indent="6"/>
      <protection/>
    </xf>
    <xf numFmtId="0" fontId="15" fillId="0" borderId="10" xfId="61" applyFont="1" applyFill="1" applyBorder="1" applyAlignment="1" applyProtection="1">
      <alignment horizontal="left" vertical="center" wrapText="1" indent="1"/>
      <protection/>
    </xf>
    <xf numFmtId="0" fontId="24" fillId="0" borderId="25" xfId="61" applyFont="1" applyFill="1" applyBorder="1" applyAlignment="1" applyProtection="1">
      <alignment horizontal="left" vertical="center" wrapText="1" indent="1"/>
      <protection/>
    </xf>
    <xf numFmtId="0" fontId="24" fillId="0" borderId="61" xfId="61" applyFont="1" applyFill="1" applyBorder="1" applyAlignment="1" applyProtection="1">
      <alignment horizontal="left" vertical="center" wrapText="1" indent="1"/>
      <protection/>
    </xf>
    <xf numFmtId="0" fontId="19" fillId="0" borderId="18" xfId="0" applyFont="1" applyBorder="1" applyAlignment="1" applyProtection="1">
      <alignment horizontal="left" vertical="center" wrapText="1" indent="1"/>
      <protection/>
    </xf>
    <xf numFmtId="0" fontId="24" fillId="0" borderId="0" xfId="61" applyFont="1" applyFill="1" applyProtection="1">
      <alignment/>
      <protection/>
    </xf>
    <xf numFmtId="0" fontId="15" fillId="0" borderId="20" xfId="61" applyFont="1" applyFill="1" applyBorder="1" applyAlignment="1" applyProtection="1">
      <alignment horizontal="center" vertical="center" wrapText="1"/>
      <protection/>
    </xf>
    <xf numFmtId="0" fontId="15" fillId="0" borderId="11" xfId="61" applyFont="1" applyFill="1" applyBorder="1" applyAlignment="1" applyProtection="1">
      <alignment horizontal="left" vertical="center" wrapText="1" indent="1"/>
      <protection/>
    </xf>
    <xf numFmtId="49" fontId="24" fillId="0" borderId="47" xfId="61" applyNumberFormat="1" applyFont="1" applyFill="1" applyBorder="1" applyAlignment="1" applyProtection="1">
      <alignment horizontal="left" vertical="center" wrapText="1" indent="1"/>
      <protection/>
    </xf>
    <xf numFmtId="49" fontId="24" fillId="0" borderId="48" xfId="61" applyNumberFormat="1" applyFont="1" applyFill="1" applyBorder="1" applyAlignment="1" applyProtection="1">
      <alignment horizontal="left" vertical="center" wrapText="1" indent="1"/>
      <protection/>
    </xf>
    <xf numFmtId="49" fontId="24" fillId="0" borderId="49" xfId="61" applyNumberFormat="1" applyFont="1" applyFill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>
      <alignment wrapText="1"/>
      <protection/>
    </xf>
    <xf numFmtId="0" fontId="20" fillId="0" borderId="47" xfId="0" applyFont="1" applyBorder="1" applyAlignment="1" applyProtection="1">
      <alignment wrapText="1"/>
      <protection/>
    </xf>
    <xf numFmtId="0" fontId="20" fillId="0" borderId="48" xfId="0" applyFont="1" applyBorder="1" applyAlignment="1" applyProtection="1">
      <alignment wrapText="1"/>
      <protection/>
    </xf>
    <xf numFmtId="0" fontId="20" fillId="0" borderId="49" xfId="0" applyFont="1" applyBorder="1" applyAlignment="1" applyProtection="1">
      <alignment wrapText="1"/>
      <protection/>
    </xf>
    <xf numFmtId="0" fontId="19" fillId="0" borderId="66" xfId="0" applyFont="1" applyBorder="1" applyAlignment="1" applyProtection="1">
      <alignment wrapText="1"/>
      <protection/>
    </xf>
    <xf numFmtId="0" fontId="15" fillId="0" borderId="0" xfId="61" applyFont="1" applyFill="1" applyBorder="1" applyAlignment="1" applyProtection="1">
      <alignment horizontal="center" vertical="center" wrapText="1"/>
      <protection/>
    </xf>
    <xf numFmtId="0" fontId="15" fillId="0" borderId="11" xfId="61" applyFont="1" applyFill="1" applyBorder="1" applyAlignment="1" applyProtection="1">
      <alignment horizontal="center" vertical="center" wrapText="1"/>
      <protection/>
    </xf>
    <xf numFmtId="0" fontId="15" fillId="0" borderId="20" xfId="61" applyFont="1" applyFill="1" applyBorder="1" applyAlignment="1" applyProtection="1">
      <alignment horizontal="left" vertical="center" wrapText="1" indent="1"/>
      <protection/>
    </xf>
    <xf numFmtId="49" fontId="24" fillId="0" borderId="50" xfId="61" applyNumberFormat="1" applyFont="1" applyFill="1" applyBorder="1" applyAlignment="1" applyProtection="1">
      <alignment horizontal="left" vertical="center" wrapText="1" indent="1"/>
      <protection/>
    </xf>
    <xf numFmtId="49" fontId="24" fillId="0" borderId="60" xfId="61" applyNumberFormat="1" applyFont="1" applyFill="1" applyBorder="1" applyAlignment="1" applyProtection="1">
      <alignment horizontal="left" vertical="center" wrapText="1" indent="1"/>
      <protection/>
    </xf>
    <xf numFmtId="49" fontId="24" fillId="0" borderId="44" xfId="61" applyNumberFormat="1" applyFont="1" applyFill="1" applyBorder="1" applyAlignment="1" applyProtection="1">
      <alignment horizontal="left" vertical="center" wrapText="1" indent="1"/>
      <protection/>
    </xf>
    <xf numFmtId="0" fontId="19" fillId="0" borderId="66" xfId="0" applyFont="1" applyBorder="1" applyAlignment="1" applyProtection="1">
      <alignment horizontal="left" vertical="center" wrapText="1" indent="1"/>
      <protection/>
    </xf>
    <xf numFmtId="172" fontId="24" fillId="0" borderId="25" xfId="61" applyNumberFormat="1" applyFont="1" applyFill="1" applyBorder="1" applyAlignment="1" applyProtection="1">
      <alignment horizontal="right" vertical="center" wrapText="1" indent="1"/>
      <protection/>
    </xf>
    <xf numFmtId="172" fontId="24" fillId="0" borderId="29" xfId="61" applyNumberFormat="1" applyFont="1" applyFill="1" applyBorder="1" applyAlignment="1" applyProtection="1">
      <alignment horizontal="right" vertical="center" wrapText="1" indent="1"/>
      <protection/>
    </xf>
    <xf numFmtId="172" fontId="24" fillId="0" borderId="32" xfId="61" applyNumberFormat="1" applyFont="1" applyFill="1" applyBorder="1" applyAlignment="1" applyProtection="1">
      <alignment horizontal="right" vertical="center" wrapText="1"/>
      <protection/>
    </xf>
    <xf numFmtId="1" fontId="24" fillId="0" borderId="51" xfId="61" applyNumberFormat="1" applyFont="1" applyFill="1" applyBorder="1">
      <alignment/>
      <protection/>
    </xf>
    <xf numFmtId="172" fontId="24" fillId="0" borderId="68" xfId="61" applyNumberFormat="1" applyFont="1" applyFill="1" applyBorder="1" applyAlignment="1" applyProtection="1">
      <alignment horizontal="right" vertical="center" wrapText="1"/>
      <protection locked="0"/>
    </xf>
    <xf numFmtId="172" fontId="24" fillId="0" borderId="34" xfId="61" applyNumberFormat="1" applyFont="1" applyFill="1" applyBorder="1" applyAlignment="1" applyProtection="1">
      <alignment horizontal="right" vertical="center" wrapText="1" indent="1"/>
      <protection locked="0"/>
    </xf>
    <xf numFmtId="1" fontId="24" fillId="0" borderId="32" xfId="61" applyNumberFormat="1" applyFont="1" applyFill="1" applyBorder="1">
      <alignment/>
      <protection/>
    </xf>
    <xf numFmtId="0" fontId="24" fillId="0" borderId="68" xfId="61" applyFont="1" applyFill="1" applyBorder="1">
      <alignment/>
      <protection/>
    </xf>
    <xf numFmtId="0" fontId="24" fillId="0" borderId="0" xfId="61" applyFont="1" applyFill="1">
      <alignment/>
      <protection/>
    </xf>
    <xf numFmtId="172" fontId="15" fillId="0" borderId="21" xfId="61" applyNumberFormat="1" applyFont="1" applyFill="1" applyBorder="1" applyAlignment="1" applyProtection="1">
      <alignment horizontal="right" vertical="center" wrapText="1"/>
      <protection/>
    </xf>
    <xf numFmtId="0" fontId="24" fillId="0" borderId="46" xfId="61" applyFont="1" applyFill="1" applyBorder="1">
      <alignment/>
      <protection/>
    </xf>
    <xf numFmtId="172" fontId="24" fillId="0" borderId="69" xfId="0" applyNumberFormat="1" applyFont="1" applyFill="1" applyBorder="1" applyAlignment="1" applyProtection="1">
      <alignment horizontal="left" vertical="center" wrapText="1" indent="1"/>
      <protection/>
    </xf>
    <xf numFmtId="172" fontId="24" fillId="0" borderId="47" xfId="0" applyNumberFormat="1" applyFont="1" applyFill="1" applyBorder="1" applyAlignment="1" applyProtection="1">
      <alignment horizontal="left" vertical="center" wrapText="1" indent="1"/>
      <protection/>
    </xf>
    <xf numFmtId="172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59" xfId="0" applyNumberFormat="1" applyFont="1" applyFill="1" applyBorder="1" applyAlignment="1" applyProtection="1">
      <alignment horizontal="left" vertical="center" wrapText="1" indent="1"/>
      <protection/>
    </xf>
    <xf numFmtId="172" fontId="24" fillId="0" borderId="48" xfId="0" applyNumberFormat="1" applyFont="1" applyFill="1" applyBorder="1" applyAlignment="1" applyProtection="1">
      <alignment horizontal="left" vertical="center" wrapText="1" indent="1"/>
      <protection/>
    </xf>
    <xf numFmtId="172" fontId="2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65" xfId="0" applyNumberFormat="1" applyFont="1" applyFill="1" applyBorder="1" applyAlignment="1" applyProtection="1">
      <alignment horizontal="left" vertical="center" wrapText="1" indent="1"/>
      <protection/>
    </xf>
    <xf numFmtId="172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48" xfId="0" applyNumberFormat="1" applyFont="1" applyFill="1" applyBorder="1" applyAlignment="1" applyProtection="1">
      <alignment horizontal="left" vertical="center" wrapText="1" indent="1"/>
      <protection locked="0"/>
    </xf>
    <xf numFmtId="172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24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172" fontId="2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42" xfId="0" applyNumberFormat="1" applyFont="1" applyFill="1" applyBorder="1" applyAlignment="1" applyProtection="1">
      <alignment horizontal="left" vertical="center" wrapText="1" indent="1"/>
      <protection/>
    </xf>
    <xf numFmtId="172" fontId="15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5" fillId="0" borderId="10" xfId="0" applyNumberFormat="1" applyFont="1" applyFill="1" applyBorder="1" applyAlignment="1" applyProtection="1">
      <alignment horizontal="right" vertical="center" wrapText="1" indent="1"/>
      <protection/>
    </xf>
    <xf numFmtId="172" fontId="15" fillId="0" borderId="15" xfId="0" applyNumberFormat="1" applyFont="1" applyFill="1" applyBorder="1" applyAlignment="1" applyProtection="1">
      <alignment horizontal="right" vertical="center" wrapText="1" indent="1"/>
      <protection/>
    </xf>
    <xf numFmtId="172" fontId="15" fillId="0" borderId="12" xfId="0" applyNumberFormat="1" applyFont="1" applyFill="1" applyBorder="1" applyAlignment="1" applyProtection="1">
      <alignment horizontal="right" vertical="center" wrapText="1" indent="1"/>
      <protection/>
    </xf>
    <xf numFmtId="172" fontId="24" fillId="0" borderId="57" xfId="0" applyNumberFormat="1" applyFont="1" applyFill="1" applyBorder="1" applyAlignment="1" applyProtection="1">
      <alignment horizontal="left" vertical="center" wrapText="1" indent="1"/>
      <protection/>
    </xf>
    <xf numFmtId="172" fontId="24" fillId="0" borderId="60" xfId="0" applyNumberFormat="1" applyFont="1" applyFill="1" applyBorder="1" applyAlignment="1" applyProtection="1">
      <alignment horizontal="left" vertical="center" wrapText="1" indent="1"/>
      <protection/>
    </xf>
    <xf numFmtId="172" fontId="56" fillId="0" borderId="61" xfId="0" applyNumberFormat="1" applyFont="1" applyFill="1" applyBorder="1" applyAlignment="1" applyProtection="1">
      <alignment horizontal="right" vertical="center" wrapText="1" indent="1"/>
      <protection/>
    </xf>
    <xf numFmtId="172" fontId="24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72" fontId="56" fillId="0" borderId="13" xfId="0" applyNumberFormat="1" applyFont="1" applyFill="1" applyBorder="1" applyAlignment="1" applyProtection="1">
      <alignment horizontal="right" vertical="center" wrapText="1" indent="1"/>
      <protection/>
    </xf>
    <xf numFmtId="172" fontId="56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25" xfId="61" applyFont="1" applyFill="1" applyBorder="1" applyAlignment="1" applyProtection="1">
      <alignment horizontal="left" vertical="center" wrapText="1" indent="1"/>
      <protection/>
    </xf>
    <xf numFmtId="172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72" fontId="15" fillId="0" borderId="42" xfId="0" applyNumberFormat="1" applyFont="1" applyFill="1" applyBorder="1" applyAlignment="1" applyProtection="1">
      <alignment horizontal="center" vertical="center" wrapText="1"/>
      <protection/>
    </xf>
    <xf numFmtId="172" fontId="15" fillId="0" borderId="11" xfId="0" applyNumberFormat="1" applyFont="1" applyFill="1" applyBorder="1" applyAlignment="1" applyProtection="1">
      <alignment horizontal="center" vertical="center" wrapText="1"/>
      <protection/>
    </xf>
    <xf numFmtId="172" fontId="15" fillId="0" borderId="10" xfId="0" applyNumberFormat="1" applyFont="1" applyFill="1" applyBorder="1" applyAlignment="1" applyProtection="1">
      <alignment horizontal="center" vertical="center" wrapText="1"/>
      <protection/>
    </xf>
    <xf numFmtId="172" fontId="15" fillId="0" borderId="12" xfId="0" applyNumberFormat="1" applyFont="1" applyFill="1" applyBorder="1" applyAlignment="1" applyProtection="1">
      <alignment horizontal="center" vertical="center" wrapText="1"/>
      <protection/>
    </xf>
    <xf numFmtId="172" fontId="2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60" xfId="0" applyNumberFormat="1" applyFont="1" applyFill="1" applyBorder="1" applyAlignment="1" applyProtection="1">
      <alignment horizontal="left" vertical="center" wrapText="1" indent="1"/>
      <protection locked="0"/>
    </xf>
    <xf numFmtId="172" fontId="56" fillId="0" borderId="60" xfId="0" applyNumberFormat="1" applyFont="1" applyFill="1" applyBorder="1" applyAlignment="1" applyProtection="1">
      <alignment horizontal="left" vertical="center" wrapText="1" indent="1"/>
      <protection/>
    </xf>
    <xf numFmtId="172" fontId="56" fillId="0" borderId="25" xfId="0" applyNumberFormat="1" applyFont="1" applyFill="1" applyBorder="1" applyAlignment="1" applyProtection="1">
      <alignment horizontal="right" vertical="center" wrapText="1" indent="1"/>
      <protection/>
    </xf>
    <xf numFmtId="172" fontId="24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48" xfId="0" applyNumberFormat="1" applyFont="1" applyFill="1" applyBorder="1" applyAlignment="1" applyProtection="1">
      <alignment horizontal="left" vertical="center" wrapText="1" indent="2"/>
      <protection/>
    </xf>
    <xf numFmtId="172" fontId="24" fillId="0" borderId="13" xfId="0" applyNumberFormat="1" applyFont="1" applyFill="1" applyBorder="1" applyAlignment="1" applyProtection="1">
      <alignment horizontal="left" vertical="center" wrapText="1" indent="2"/>
      <protection/>
    </xf>
    <xf numFmtId="172" fontId="56" fillId="0" borderId="13" xfId="0" applyNumberFormat="1" applyFont="1" applyFill="1" applyBorder="1" applyAlignment="1" applyProtection="1">
      <alignment horizontal="left" vertical="center" wrapText="1" indent="1"/>
      <protection/>
    </xf>
    <xf numFmtId="172" fontId="24" fillId="0" borderId="47" xfId="0" applyNumberFormat="1" applyFont="1" applyFill="1" applyBorder="1" applyAlignment="1" applyProtection="1">
      <alignment horizontal="left" vertical="center" wrapText="1" indent="1"/>
      <protection locked="0"/>
    </xf>
    <xf numFmtId="172" fontId="24" fillId="0" borderId="47" xfId="0" applyNumberFormat="1" applyFont="1" applyFill="1" applyBorder="1" applyAlignment="1" applyProtection="1">
      <alignment horizontal="left" vertical="center" wrapText="1" indent="2"/>
      <protection/>
    </xf>
    <xf numFmtId="172" fontId="24" fillId="0" borderId="49" xfId="0" applyNumberFormat="1" applyFont="1" applyFill="1" applyBorder="1" applyAlignment="1" applyProtection="1">
      <alignment horizontal="left" vertical="center" wrapText="1" indent="2"/>
      <protection/>
    </xf>
    <xf numFmtId="172" fontId="15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11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73" xfId="0" applyFont="1" applyBorder="1" applyAlignment="1">
      <alignment horizontal="centerContinuous" vertical="center"/>
    </xf>
    <xf numFmtId="0" fontId="22" fillId="0" borderId="13" xfId="0" applyFont="1" applyBorder="1" applyAlignment="1">
      <alignment horizontal="right" vertical="center"/>
    </xf>
    <xf numFmtId="0" fontId="23" fillId="0" borderId="62" xfId="0" applyFont="1" applyBorder="1" applyAlignment="1">
      <alignment horizontal="left" vertical="center"/>
    </xf>
    <xf numFmtId="0" fontId="20" fillId="0" borderId="39" xfId="0" applyFont="1" applyBorder="1" applyAlignment="1">
      <alignment/>
    </xf>
    <xf numFmtId="0" fontId="27" fillId="0" borderId="62" xfId="0" applyFont="1" applyBorder="1" applyAlignment="1">
      <alignment horizontal="centerContinuous" vertical="center"/>
    </xf>
    <xf numFmtId="0" fontId="19" fillId="0" borderId="15" xfId="0" applyFont="1" applyBorder="1" applyAlignment="1">
      <alignment/>
    </xf>
    <xf numFmtId="3" fontId="37" fillId="0" borderId="25" xfId="59" applyNumberFormat="1" applyFont="1" applyBorder="1" applyAlignment="1">
      <alignment horizontal="right" vertical="top" wrapText="1"/>
      <protection/>
    </xf>
    <xf numFmtId="174" fontId="21" fillId="0" borderId="39" xfId="46" applyNumberFormat="1" applyFont="1" applyBorder="1" applyAlignment="1">
      <alignment horizontal="right" vertical="top" wrapText="1"/>
    </xf>
    <xf numFmtId="3" fontId="37" fillId="0" borderId="39" xfId="59" applyNumberFormat="1" applyFont="1" applyBorder="1" applyAlignment="1">
      <alignment horizontal="right" vertical="top" wrapText="1"/>
      <protection/>
    </xf>
    <xf numFmtId="3" fontId="37" fillId="0" borderId="10" xfId="59" applyNumberFormat="1" applyFont="1" applyBorder="1" applyAlignment="1">
      <alignment horizontal="right" vertical="top" wrapText="1"/>
      <protection/>
    </xf>
    <xf numFmtId="3" fontId="37" fillId="0" borderId="61" xfId="59" applyNumberFormat="1" applyFont="1" applyBorder="1" applyAlignment="1">
      <alignment horizontal="right" vertical="top" wrapText="1"/>
      <protection/>
    </xf>
    <xf numFmtId="3" fontId="37" fillId="0" borderId="38" xfId="59" applyNumberFormat="1" applyFont="1" applyBorder="1" applyAlignment="1">
      <alignment horizontal="right" vertical="top" wrapText="1"/>
      <protection/>
    </xf>
    <xf numFmtId="3" fontId="37" fillId="0" borderId="17" xfId="59" applyNumberFormat="1" applyFont="1" applyBorder="1" applyAlignment="1">
      <alignment horizontal="right" vertical="top" wrapText="1"/>
      <protection/>
    </xf>
    <xf numFmtId="3" fontId="37" fillId="0" borderId="18" xfId="59" applyNumberFormat="1" applyFont="1" applyBorder="1" applyAlignment="1">
      <alignment horizontal="right" vertical="top" wrapText="1"/>
      <protection/>
    </xf>
    <xf numFmtId="193" fontId="29" fillId="0" borderId="13" xfId="63" applyNumberFormat="1" applyFont="1" applyFill="1" applyBorder="1" applyAlignment="1" applyProtection="1">
      <alignment horizontal="right" vertical="center" wrapText="1"/>
      <protection/>
    </xf>
    <xf numFmtId="193" fontId="29" fillId="0" borderId="13" xfId="63" applyNumberFormat="1" applyFont="1" applyFill="1" applyBorder="1" applyAlignment="1" applyProtection="1">
      <alignment horizontal="right" vertical="center" wrapText="1"/>
      <protection locked="0"/>
    </xf>
    <xf numFmtId="0" fontId="22" fillId="0" borderId="39" xfId="0" applyFont="1" applyBorder="1" applyAlignment="1">
      <alignment vertical="center" wrapText="1"/>
    </xf>
    <xf numFmtId="0" fontId="0" fillId="0" borderId="74" xfId="0" applyBorder="1" applyAlignment="1">
      <alignment/>
    </xf>
    <xf numFmtId="0" fontId="21" fillId="0" borderId="24" xfId="0" applyFont="1" applyBorder="1" applyAlignment="1">
      <alignment/>
    </xf>
    <xf numFmtId="0" fontId="0" fillId="0" borderId="25" xfId="58" applyFont="1" applyFill="1" applyBorder="1" applyAlignment="1" applyProtection="1">
      <alignment horizontal="left" vertical="center" wrapText="1" indent="1"/>
      <protection locked="0"/>
    </xf>
    <xf numFmtId="1" fontId="22" fillId="0" borderId="55" xfId="0" applyNumberFormat="1" applyFont="1" applyBorder="1" applyAlignment="1">
      <alignment vertical="center" wrapText="1"/>
    </xf>
    <xf numFmtId="1" fontId="22" fillId="0" borderId="45" xfId="0" applyNumberFormat="1" applyFont="1" applyBorder="1" applyAlignment="1">
      <alignment vertical="center" wrapText="1"/>
    </xf>
    <xf numFmtId="0" fontId="22" fillId="0" borderId="64" xfId="0" applyFont="1" applyBorder="1" applyAlignment="1">
      <alignment vertical="center" wrapText="1"/>
    </xf>
    <xf numFmtId="0" fontId="0" fillId="0" borderId="38" xfId="58" applyFont="1" applyFill="1" applyBorder="1" applyAlignment="1" applyProtection="1">
      <alignment horizontal="left" vertical="center" wrapText="1" indent="1"/>
      <protection locked="0"/>
    </xf>
    <xf numFmtId="172" fontId="3" fillId="0" borderId="10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28" xfId="0" applyNumberFormat="1" applyFont="1" applyFill="1" applyBorder="1" applyAlignment="1" applyProtection="1">
      <alignment horizontal="right" vertical="center" wrapText="1" indent="1"/>
      <protection/>
    </xf>
    <xf numFmtId="172" fontId="57" fillId="0" borderId="61" xfId="0" applyNumberFormat="1" applyFont="1" applyFill="1" applyBorder="1" applyAlignment="1" applyProtection="1">
      <alignment horizontal="right" vertical="center" wrapText="1" indent="1"/>
      <protection/>
    </xf>
    <xf numFmtId="172" fontId="24" fillId="0" borderId="21" xfId="61" applyNumberFormat="1" applyFont="1" applyFill="1" applyBorder="1" applyAlignment="1" applyProtection="1">
      <alignment horizontal="right" vertical="center" wrapText="1"/>
      <protection/>
    </xf>
    <xf numFmtId="172" fontId="3" fillId="0" borderId="0" xfId="61" applyNumberFormat="1" applyFont="1" applyFill="1" applyBorder="1" applyAlignment="1" applyProtection="1">
      <alignment horizontal="center" vertical="center"/>
      <protection/>
    </xf>
    <xf numFmtId="0" fontId="4" fillId="0" borderId="21" xfId="61" applyFont="1" applyFill="1" applyBorder="1" applyAlignment="1" applyProtection="1">
      <alignment horizontal="center" vertical="center" wrapText="1"/>
      <protection/>
    </xf>
    <xf numFmtId="0" fontId="4" fillId="0" borderId="27" xfId="61" applyFont="1" applyFill="1" applyBorder="1" applyAlignment="1" applyProtection="1">
      <alignment horizontal="center" vertical="center" wrapText="1"/>
      <protection/>
    </xf>
    <xf numFmtId="0" fontId="4" fillId="0" borderId="40" xfId="61" applyFont="1" applyFill="1" applyBorder="1" applyAlignment="1" applyProtection="1">
      <alignment horizontal="center" vertical="center" wrapText="1"/>
      <protection/>
    </xf>
    <xf numFmtId="0" fontId="4" fillId="0" borderId="75" xfId="61" applyFont="1" applyFill="1" applyBorder="1" applyAlignment="1" applyProtection="1">
      <alignment horizontal="center" vertical="center" wrapText="1"/>
      <protection/>
    </xf>
    <xf numFmtId="0" fontId="4" fillId="0" borderId="68" xfId="61" applyFont="1" applyFill="1" applyBorder="1" applyAlignment="1" applyProtection="1">
      <alignment horizontal="center" vertical="center" wrapText="1"/>
      <protection/>
    </xf>
    <xf numFmtId="0" fontId="15" fillId="0" borderId="20" xfId="61" applyFont="1" applyFill="1" applyBorder="1" applyAlignment="1" applyProtection="1">
      <alignment horizontal="center" vertical="center" wrapText="1"/>
      <protection/>
    </xf>
    <xf numFmtId="0" fontId="15" fillId="0" borderId="66" xfId="61" applyFont="1" applyFill="1" applyBorder="1" applyAlignment="1" applyProtection="1">
      <alignment horizontal="center" vertical="center" wrapText="1"/>
      <protection/>
    </xf>
    <xf numFmtId="0" fontId="15" fillId="0" borderId="17" xfId="61" applyFont="1" applyFill="1" applyBorder="1" applyAlignment="1" applyProtection="1">
      <alignment horizontal="center" vertical="center" wrapText="1"/>
      <protection/>
    </xf>
    <xf numFmtId="0" fontId="15" fillId="0" borderId="18" xfId="61" applyFont="1" applyFill="1" applyBorder="1" applyAlignment="1" applyProtection="1">
      <alignment horizontal="center" vertical="center" wrapText="1"/>
      <protection/>
    </xf>
    <xf numFmtId="0" fontId="55" fillId="0" borderId="76" xfId="0" applyFont="1" applyFill="1" applyBorder="1" applyAlignment="1" applyProtection="1">
      <alignment horizontal="right" vertical="center"/>
      <protection/>
    </xf>
    <xf numFmtId="172" fontId="14" fillId="0" borderId="76" xfId="61" applyNumberFormat="1" applyFont="1" applyFill="1" applyBorder="1" applyAlignment="1" applyProtection="1">
      <alignment horizontal="left" vertical="center"/>
      <protection/>
    </xf>
    <xf numFmtId="172" fontId="14" fillId="0" borderId="76" xfId="61" applyNumberFormat="1" applyFont="1" applyFill="1" applyBorder="1" applyAlignment="1" applyProtection="1">
      <alignment horizontal="right" vertical="center"/>
      <protection/>
    </xf>
    <xf numFmtId="172" fontId="14" fillId="0" borderId="76" xfId="61" applyNumberFormat="1" applyFont="1" applyFill="1" applyBorder="1" applyAlignment="1" applyProtection="1">
      <alignment horizontal="left"/>
      <protection/>
    </xf>
    <xf numFmtId="0" fontId="15" fillId="0" borderId="75" xfId="61" applyFont="1" applyFill="1" applyBorder="1" applyAlignment="1" applyProtection="1">
      <alignment horizontal="center" vertical="center" wrapText="1"/>
      <protection/>
    </xf>
    <xf numFmtId="0" fontId="15" fillId="0" borderId="68" xfId="61" applyFont="1" applyFill="1" applyBorder="1" applyAlignment="1" applyProtection="1">
      <alignment horizontal="center" vertical="center" wrapText="1"/>
      <protection/>
    </xf>
    <xf numFmtId="0" fontId="3" fillId="0" borderId="17" xfId="61" applyFont="1" applyFill="1" applyBorder="1" applyAlignment="1" applyProtection="1">
      <alignment horizontal="center" vertical="center" wrapText="1"/>
      <protection/>
    </xf>
    <xf numFmtId="0" fontId="3" fillId="0" borderId="18" xfId="61" applyFont="1" applyFill="1" applyBorder="1" applyAlignment="1" applyProtection="1">
      <alignment horizontal="center" vertical="center" wrapText="1"/>
      <protection/>
    </xf>
    <xf numFmtId="0" fontId="3" fillId="0" borderId="20" xfId="61" applyFont="1" applyFill="1" applyBorder="1" applyAlignment="1" applyProtection="1">
      <alignment horizontal="center" vertical="center" wrapText="1"/>
      <protection/>
    </xf>
    <xf numFmtId="0" fontId="3" fillId="0" borderId="66" xfId="61" applyFont="1" applyFill="1" applyBorder="1" applyAlignment="1" applyProtection="1">
      <alignment horizontal="center" vertical="center" wrapText="1"/>
      <protection/>
    </xf>
    <xf numFmtId="172" fontId="54" fillId="0" borderId="76" xfId="61" applyNumberFormat="1" applyFont="1" applyFill="1" applyBorder="1" applyAlignment="1" applyProtection="1">
      <alignment horizontal="left"/>
      <protection/>
    </xf>
    <xf numFmtId="0" fontId="15" fillId="0" borderId="21" xfId="61" applyFont="1" applyFill="1" applyBorder="1" applyAlignment="1" applyProtection="1">
      <alignment horizontal="center" vertical="center" wrapText="1"/>
      <protection/>
    </xf>
    <xf numFmtId="0" fontId="15" fillId="0" borderId="27" xfId="61" applyFont="1" applyFill="1" applyBorder="1" applyAlignment="1" applyProtection="1">
      <alignment horizontal="center" vertical="center" wrapText="1"/>
      <protection/>
    </xf>
    <xf numFmtId="0" fontId="15" fillId="0" borderId="40" xfId="61" applyFont="1" applyFill="1" applyBorder="1" applyAlignment="1" applyProtection="1">
      <alignment horizontal="center" vertical="center" wrapText="1"/>
      <protection/>
    </xf>
    <xf numFmtId="172" fontId="54" fillId="0" borderId="76" xfId="61" applyNumberFormat="1" applyFont="1" applyFill="1" applyBorder="1" applyAlignment="1" applyProtection="1">
      <alignment horizontal="left" vertical="center"/>
      <protection/>
    </xf>
    <xf numFmtId="172" fontId="55" fillId="0" borderId="76" xfId="61" applyNumberFormat="1" applyFont="1" applyFill="1" applyBorder="1" applyAlignment="1" applyProtection="1">
      <alignment horizontal="right" vertical="center"/>
      <protection/>
    </xf>
    <xf numFmtId="0" fontId="1" fillId="0" borderId="21" xfId="61" applyFont="1" applyFill="1" applyBorder="1" applyAlignment="1" applyProtection="1">
      <alignment horizontal="center" vertical="center" wrapText="1"/>
      <protection/>
    </xf>
    <xf numFmtId="0" fontId="1" fillId="0" borderId="27" xfId="61" applyFont="1" applyFill="1" applyBorder="1" applyAlignment="1" applyProtection="1">
      <alignment horizontal="center" vertical="center" wrapText="1"/>
      <protection/>
    </xf>
    <xf numFmtId="0" fontId="1" fillId="0" borderId="40" xfId="61" applyFont="1" applyFill="1" applyBorder="1" applyAlignment="1" applyProtection="1">
      <alignment horizontal="center" vertical="center" wrapText="1"/>
      <protection/>
    </xf>
    <xf numFmtId="0" fontId="1" fillId="0" borderId="75" xfId="61" applyFont="1" applyFill="1" applyBorder="1" applyAlignment="1" applyProtection="1">
      <alignment horizontal="center" vertical="center" wrapText="1"/>
      <protection/>
    </xf>
    <xf numFmtId="0" fontId="1" fillId="0" borderId="68" xfId="61" applyFont="1" applyFill="1" applyBorder="1" applyAlignment="1" applyProtection="1">
      <alignment horizontal="center" vertical="center" wrapText="1"/>
      <protection/>
    </xf>
    <xf numFmtId="0" fontId="4" fillId="0" borderId="17" xfId="61" applyFont="1" applyFill="1" applyBorder="1" applyAlignment="1" applyProtection="1">
      <alignment horizontal="center" vertical="center" wrapText="1"/>
      <protection/>
    </xf>
    <xf numFmtId="0" fontId="4" fillId="0" borderId="18" xfId="61" applyFont="1" applyFill="1" applyBorder="1" applyAlignment="1" applyProtection="1">
      <alignment horizontal="center" vertical="center" wrapText="1"/>
      <protection/>
    </xf>
    <xf numFmtId="0" fontId="4" fillId="0" borderId="20" xfId="61" applyFont="1" applyFill="1" applyBorder="1" applyAlignment="1" applyProtection="1">
      <alignment horizontal="center" vertical="center" wrapText="1"/>
      <protection/>
    </xf>
    <xf numFmtId="0" fontId="4" fillId="0" borderId="66" xfId="61" applyFont="1" applyFill="1" applyBorder="1" applyAlignment="1" applyProtection="1">
      <alignment horizontal="center" vertical="center" wrapText="1"/>
      <protection/>
    </xf>
    <xf numFmtId="172" fontId="41" fillId="0" borderId="0" xfId="61" applyNumberFormat="1" applyFont="1" applyFill="1" applyBorder="1" applyAlignment="1" applyProtection="1">
      <alignment horizontal="center" vertical="center"/>
      <protection/>
    </xf>
    <xf numFmtId="172" fontId="55" fillId="0" borderId="76" xfId="61" applyNumberFormat="1" applyFont="1" applyFill="1" applyBorder="1" applyAlignment="1" applyProtection="1">
      <alignment horizontal="left" vertical="center"/>
      <protection/>
    </xf>
    <xf numFmtId="0" fontId="41" fillId="0" borderId="21" xfId="61" applyFont="1" applyFill="1" applyBorder="1" applyAlignment="1" applyProtection="1">
      <alignment horizontal="center" vertical="center" wrapText="1"/>
      <protection/>
    </xf>
    <xf numFmtId="0" fontId="41" fillId="0" borderId="27" xfId="61" applyFont="1" applyFill="1" applyBorder="1" applyAlignment="1" applyProtection="1">
      <alignment horizontal="center" vertical="center" wrapText="1"/>
      <protection/>
    </xf>
    <xf numFmtId="0" fontId="41" fillId="0" borderId="40" xfId="61" applyFont="1" applyFill="1" applyBorder="1" applyAlignment="1" applyProtection="1">
      <alignment horizontal="center" vertical="center" wrapText="1"/>
      <protection/>
    </xf>
    <xf numFmtId="0" fontId="41" fillId="0" borderId="75" xfId="61" applyFont="1" applyFill="1" applyBorder="1" applyAlignment="1" applyProtection="1">
      <alignment horizontal="center" vertical="center" wrapText="1"/>
      <protection/>
    </xf>
    <xf numFmtId="0" fontId="41" fillId="0" borderId="68" xfId="61" applyFont="1" applyFill="1" applyBorder="1" applyAlignment="1" applyProtection="1">
      <alignment horizontal="center" vertical="center" wrapText="1"/>
      <protection/>
    </xf>
    <xf numFmtId="172" fontId="55" fillId="0" borderId="76" xfId="61" applyNumberFormat="1" applyFont="1" applyFill="1" applyBorder="1" applyAlignment="1" applyProtection="1">
      <alignment horizontal="left"/>
      <protection/>
    </xf>
    <xf numFmtId="0" fontId="2" fillId="0" borderId="76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172" fontId="3" fillId="0" borderId="0" xfId="0" applyNumberFormat="1" applyFont="1" applyFill="1" applyAlignment="1" applyProtection="1">
      <alignment horizontal="center" vertical="center" wrapText="1"/>
      <protection/>
    </xf>
    <xf numFmtId="172" fontId="4" fillId="0" borderId="77" xfId="0" applyNumberFormat="1" applyFont="1" applyFill="1" applyBorder="1" applyAlignment="1" applyProtection="1">
      <alignment horizontal="center" vertical="center" wrapText="1"/>
      <protection/>
    </xf>
    <xf numFmtId="172" fontId="4" fillId="0" borderId="57" xfId="0" applyNumberFormat="1" applyFont="1" applyFill="1" applyBorder="1" applyAlignment="1" applyProtection="1">
      <alignment horizontal="center" vertical="center" wrapText="1"/>
      <protection/>
    </xf>
    <xf numFmtId="172" fontId="4" fillId="0" borderId="78" xfId="0" applyNumberFormat="1" applyFont="1" applyFill="1" applyBorder="1" applyAlignment="1" applyProtection="1">
      <alignment horizontal="center" vertical="center" wrapText="1"/>
      <protection/>
    </xf>
    <xf numFmtId="172" fontId="31" fillId="0" borderId="27" xfId="0" applyNumberFormat="1" applyFont="1" applyFill="1" applyBorder="1" applyAlignment="1" applyProtection="1">
      <alignment horizontal="center" vertical="center" wrapText="1"/>
      <protection/>
    </xf>
    <xf numFmtId="172" fontId="4" fillId="0" borderId="20" xfId="0" applyNumberFormat="1" applyFont="1" applyFill="1" applyBorder="1" applyAlignment="1" applyProtection="1">
      <alignment horizontal="center" vertical="center" wrapText="1"/>
      <protection/>
    </xf>
    <xf numFmtId="172" fontId="4" fillId="0" borderId="66" xfId="0" applyNumberFormat="1" applyFont="1" applyFill="1" applyBorder="1" applyAlignment="1" applyProtection="1">
      <alignment horizontal="center" vertical="center" wrapText="1"/>
      <protection/>
    </xf>
    <xf numFmtId="172" fontId="4" fillId="0" borderId="15" xfId="0" applyNumberFormat="1" applyFont="1" applyFill="1" applyBorder="1" applyAlignment="1" applyProtection="1">
      <alignment horizontal="center" vertical="center" wrapText="1"/>
      <protection/>
    </xf>
    <xf numFmtId="172" fontId="4" fillId="0" borderId="28" xfId="0" applyNumberFormat="1" applyFont="1" applyFill="1" applyBorder="1" applyAlignment="1" applyProtection="1">
      <alignment horizontal="center" vertical="center" wrapText="1"/>
      <protection/>
    </xf>
    <xf numFmtId="172" fontId="4" fillId="0" borderId="46" xfId="0" applyNumberFormat="1" applyFont="1" applyFill="1" applyBorder="1" applyAlignment="1" applyProtection="1">
      <alignment horizontal="center" vertical="center" wrapText="1"/>
      <protection/>
    </xf>
    <xf numFmtId="172" fontId="2" fillId="0" borderId="76" xfId="0" applyNumberFormat="1" applyFont="1" applyFill="1" applyBorder="1" applyAlignment="1" applyProtection="1">
      <alignment horizontal="right" vertical="center"/>
      <protection/>
    </xf>
    <xf numFmtId="172" fontId="4" fillId="0" borderId="56" xfId="0" applyNumberFormat="1" applyFont="1" applyFill="1" applyBorder="1" applyAlignment="1" applyProtection="1">
      <alignment horizontal="center" vertical="center" wrapText="1"/>
      <protection/>
    </xf>
    <xf numFmtId="172" fontId="4" fillId="0" borderId="21" xfId="0" applyNumberFormat="1" applyFont="1" applyFill="1" applyBorder="1" applyAlignment="1" applyProtection="1">
      <alignment horizontal="center" vertical="center" wrapText="1"/>
      <protection/>
    </xf>
    <xf numFmtId="172" fontId="4" fillId="0" borderId="27" xfId="0" applyNumberFormat="1" applyFont="1" applyFill="1" applyBorder="1" applyAlignment="1" applyProtection="1">
      <alignment horizontal="center" vertical="center" wrapText="1"/>
      <protection/>
    </xf>
    <xf numFmtId="172" fontId="4" fillId="0" borderId="73" xfId="0" applyNumberFormat="1" applyFont="1" applyFill="1" applyBorder="1" applyAlignment="1" applyProtection="1">
      <alignment horizontal="center" vertical="center" wrapText="1"/>
      <protection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75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52" fillId="0" borderId="75" xfId="59" applyFont="1" applyFill="1" applyBorder="1" applyAlignment="1">
      <alignment horizontal="center" vertical="center" wrapText="1"/>
      <protection/>
    </xf>
    <xf numFmtId="0" fontId="52" fillId="0" borderId="32" xfId="59" applyFont="1" applyFill="1" applyBorder="1" applyAlignment="1">
      <alignment horizontal="center" vertical="center" wrapText="1"/>
      <protection/>
    </xf>
    <xf numFmtId="0" fontId="39" fillId="0" borderId="50" xfId="59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39" fillId="0" borderId="38" xfId="59" applyFont="1" applyFill="1" applyBorder="1" applyAlignment="1">
      <alignment horizontal="center" vertical="center" wrapText="1"/>
      <protection/>
    </xf>
    <xf numFmtId="0" fontId="39" fillId="0" borderId="13" xfId="59" applyFont="1" applyFill="1" applyBorder="1" applyAlignment="1">
      <alignment horizontal="center" vertical="center" wrapText="1"/>
      <protection/>
    </xf>
    <xf numFmtId="0" fontId="52" fillId="0" borderId="38" xfId="59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41" fillId="0" borderId="0" xfId="58" applyFont="1" applyFill="1" applyAlignment="1" applyProtection="1">
      <alignment horizontal="center" vertical="top" wrapText="1"/>
      <protection locked="0"/>
    </xf>
    <xf numFmtId="0" fontId="44" fillId="0" borderId="0" xfId="63" applyFont="1" applyFill="1" applyAlignment="1" applyProtection="1">
      <alignment horizontal="left"/>
      <protection/>
    </xf>
    <xf numFmtId="0" fontId="8" fillId="0" borderId="0" xfId="63" applyFont="1" applyFill="1" applyAlignment="1" applyProtection="1">
      <alignment horizontal="center" vertical="center" wrapText="1"/>
      <protection/>
    </xf>
    <xf numFmtId="0" fontId="8" fillId="0" borderId="0" xfId="63" applyFont="1" applyFill="1" applyAlignment="1" applyProtection="1">
      <alignment horizontal="center" vertical="center"/>
      <protection/>
    </xf>
    <xf numFmtId="0" fontId="46" fillId="0" borderId="0" xfId="63" applyFont="1" applyFill="1" applyBorder="1" applyAlignment="1" applyProtection="1">
      <alignment horizontal="right"/>
      <protection/>
    </xf>
    <xf numFmtId="0" fontId="47" fillId="0" borderId="20" xfId="63" applyFont="1" applyFill="1" applyBorder="1" applyAlignment="1" applyProtection="1">
      <alignment horizontal="center" vertical="center" wrapText="1"/>
      <protection/>
    </xf>
    <xf numFmtId="0" fontId="47" fillId="0" borderId="60" xfId="63" applyFont="1" applyFill="1" applyBorder="1" applyAlignment="1" applyProtection="1">
      <alignment horizontal="center" vertical="center" wrapText="1"/>
      <protection/>
    </xf>
    <xf numFmtId="0" fontId="47" fillId="0" borderId="47" xfId="63" applyFont="1" applyFill="1" applyBorder="1" applyAlignment="1" applyProtection="1">
      <alignment horizontal="center" vertical="center" wrapText="1"/>
      <protection/>
    </xf>
    <xf numFmtId="0" fontId="14" fillId="0" borderId="17" xfId="62" applyFont="1" applyFill="1" applyBorder="1" applyAlignment="1" applyProtection="1">
      <alignment horizontal="center" vertical="center" textRotation="90"/>
      <protection/>
    </xf>
    <xf numFmtId="0" fontId="14" fillId="0" borderId="61" xfId="62" applyFont="1" applyFill="1" applyBorder="1" applyAlignment="1" applyProtection="1">
      <alignment horizontal="center" vertical="center" textRotation="90"/>
      <protection/>
    </xf>
    <xf numFmtId="0" fontId="14" fillId="0" borderId="25" xfId="62" applyFont="1" applyFill="1" applyBorder="1" applyAlignment="1" applyProtection="1">
      <alignment horizontal="center" vertical="center" textRotation="90"/>
      <protection/>
    </xf>
    <xf numFmtId="0" fontId="46" fillId="0" borderId="38" xfId="63" applyFont="1" applyFill="1" applyBorder="1" applyAlignment="1" applyProtection="1">
      <alignment horizontal="center" vertical="center" wrapText="1"/>
      <protection/>
    </xf>
    <xf numFmtId="0" fontId="46" fillId="0" borderId="13" xfId="63" applyFont="1" applyFill="1" applyBorder="1" applyAlignment="1" applyProtection="1">
      <alignment horizontal="center" vertical="center" wrapText="1"/>
      <protection/>
    </xf>
    <xf numFmtId="0" fontId="46" fillId="0" borderId="13" xfId="63" applyFont="1" applyFill="1" applyBorder="1" applyAlignment="1" applyProtection="1">
      <alignment horizontal="center" wrapText="1"/>
      <protection/>
    </xf>
    <xf numFmtId="0" fontId="44" fillId="0" borderId="0" xfId="63" applyFont="1" applyFill="1" applyAlignment="1" applyProtection="1">
      <alignment horizontal="center"/>
      <protection/>
    </xf>
    <xf numFmtId="0" fontId="1" fillId="0" borderId="0" xfId="62" applyFont="1" applyFill="1" applyAlignment="1" applyProtection="1">
      <alignment horizontal="center" vertical="center" wrapText="1"/>
      <protection/>
    </xf>
    <xf numFmtId="0" fontId="3" fillId="0" borderId="0" xfId="62" applyFont="1" applyFill="1" applyAlignment="1" applyProtection="1">
      <alignment horizontal="center" vertical="center" wrapText="1"/>
      <protection/>
    </xf>
    <xf numFmtId="0" fontId="14" fillId="0" borderId="0" xfId="62" applyFont="1" applyFill="1" applyBorder="1" applyAlignment="1" applyProtection="1">
      <alignment horizontal="right" vertical="center"/>
      <protection/>
    </xf>
    <xf numFmtId="0" fontId="3" fillId="0" borderId="20" xfId="62" applyFont="1" applyFill="1" applyBorder="1" applyAlignment="1" applyProtection="1">
      <alignment horizontal="center" vertical="center" wrapText="1"/>
      <protection/>
    </xf>
    <xf numFmtId="0" fontId="3" fillId="0" borderId="60" xfId="62" applyFont="1" applyFill="1" applyBorder="1" applyAlignment="1" applyProtection="1">
      <alignment horizontal="center" vertical="center" wrapText="1"/>
      <protection/>
    </xf>
    <xf numFmtId="0" fontId="3" fillId="0" borderId="47" xfId="62" applyFont="1" applyFill="1" applyBorder="1" applyAlignment="1" applyProtection="1">
      <alignment horizontal="center" vertical="center" wrapText="1"/>
      <protection/>
    </xf>
    <xf numFmtId="172" fontId="4" fillId="0" borderId="17" xfId="58" applyNumberFormat="1" applyFont="1" applyFill="1" applyBorder="1" applyAlignment="1" applyProtection="1">
      <alignment horizontal="center" vertical="center" wrapText="1"/>
      <protection/>
    </xf>
    <xf numFmtId="172" fontId="4" fillId="0" borderId="18" xfId="58" applyNumberFormat="1" applyFont="1" applyFill="1" applyBorder="1" applyAlignment="1" applyProtection="1">
      <alignment horizontal="center" vertical="center" wrapText="1"/>
      <protection/>
    </xf>
    <xf numFmtId="172" fontId="4" fillId="0" borderId="77" xfId="58" applyNumberFormat="1" applyFont="1" applyFill="1" applyBorder="1" applyAlignment="1" applyProtection="1">
      <alignment horizontal="center" vertical="center" wrapText="1"/>
      <protection/>
    </xf>
    <xf numFmtId="172" fontId="4" fillId="0" borderId="78" xfId="58" applyNumberFormat="1" applyFont="1" applyFill="1" applyBorder="1" applyAlignment="1" applyProtection="1">
      <alignment horizontal="center" vertical="center" wrapText="1"/>
      <protection/>
    </xf>
    <xf numFmtId="172" fontId="4" fillId="0" borderId="20" xfId="58" applyNumberFormat="1" applyFont="1" applyFill="1" applyBorder="1" applyAlignment="1" applyProtection="1">
      <alignment horizontal="center" vertical="center" wrapText="1"/>
      <protection/>
    </xf>
    <xf numFmtId="172" fontId="4" fillId="0" borderId="66" xfId="58" applyNumberFormat="1" applyFont="1" applyFill="1" applyBorder="1" applyAlignment="1" applyProtection="1">
      <alignment horizontal="center" vertical="center" wrapText="1"/>
      <protection/>
    </xf>
    <xf numFmtId="172" fontId="4" fillId="0" borderId="18" xfId="58" applyNumberFormat="1" applyFont="1" applyFill="1" applyBorder="1" applyAlignment="1" applyProtection="1">
      <alignment horizontal="center" vertical="center"/>
      <protection/>
    </xf>
    <xf numFmtId="0" fontId="8" fillId="0" borderId="0" xfId="58" applyFont="1" applyAlignment="1">
      <alignment horizontal="center" wrapText="1"/>
      <protection/>
    </xf>
    <xf numFmtId="0" fontId="10" fillId="0" borderId="27" xfId="58" applyFont="1" applyFill="1" applyBorder="1" applyAlignment="1">
      <alignment horizontal="justify" vertical="center" wrapText="1"/>
      <protection/>
    </xf>
    <xf numFmtId="0" fontId="4" fillId="0" borderId="79" xfId="58" applyFont="1" applyFill="1" applyBorder="1" applyAlignment="1">
      <alignment horizontal="left" vertical="center" wrapText="1"/>
      <protection/>
    </xf>
    <xf numFmtId="0" fontId="4" fillId="0" borderId="27" xfId="58" applyFont="1" applyFill="1" applyBorder="1" applyAlignment="1">
      <alignment horizontal="left" vertical="center" wrapText="1"/>
      <protection/>
    </xf>
    <xf numFmtId="0" fontId="4" fillId="0" borderId="73" xfId="58" applyFont="1" applyFill="1" applyBorder="1" applyAlignment="1">
      <alignment horizontal="left" vertical="center" wrapText="1"/>
      <protection/>
    </xf>
    <xf numFmtId="0" fontId="9" fillId="0" borderId="56" xfId="58" applyFont="1" applyFill="1" applyBorder="1" applyAlignment="1" applyProtection="1">
      <alignment horizontal="left" vertical="center"/>
      <protection/>
    </xf>
    <xf numFmtId="0" fontId="9" fillId="0" borderId="19" xfId="58" applyFont="1" applyFill="1" applyBorder="1" applyAlignment="1" applyProtection="1">
      <alignment horizontal="left" vertical="center"/>
      <protection/>
    </xf>
    <xf numFmtId="0" fontId="4" fillId="0" borderId="79" xfId="58" applyFont="1" applyFill="1" applyBorder="1" applyAlignment="1" applyProtection="1">
      <alignment horizontal="left" vertical="center" wrapText="1"/>
      <protection/>
    </xf>
    <xf numFmtId="0" fontId="4" fillId="0" borderId="27" xfId="58" applyFont="1" applyFill="1" applyBorder="1" applyAlignment="1" applyProtection="1">
      <alignment horizontal="left" vertical="center" wrapText="1"/>
      <protection/>
    </xf>
    <xf numFmtId="0" fontId="4" fillId="0" borderId="73" xfId="58" applyFont="1" applyFill="1" applyBorder="1" applyAlignment="1" applyProtection="1">
      <alignment horizontal="left" vertical="center" wrapText="1"/>
      <protection/>
    </xf>
    <xf numFmtId="0" fontId="1" fillId="0" borderId="56" xfId="58" applyFont="1" applyFill="1" applyBorder="1" applyAlignment="1" applyProtection="1">
      <alignment horizontal="left" vertical="center"/>
      <protection/>
    </xf>
    <xf numFmtId="0" fontId="1" fillId="0" borderId="19" xfId="58" applyFont="1" applyFill="1" applyBorder="1" applyAlignment="1" applyProtection="1">
      <alignment horizontal="left" vertical="center"/>
      <protection/>
    </xf>
    <xf numFmtId="0" fontId="3" fillId="0" borderId="0" xfId="58" applyFont="1" applyFill="1" applyAlignment="1">
      <alignment horizontal="center" wrapText="1"/>
      <protection/>
    </xf>
    <xf numFmtId="0" fontId="3" fillId="0" borderId="0" xfId="58" applyFont="1" applyFill="1" applyAlignment="1">
      <alignment horizontal="center"/>
      <protection/>
    </xf>
    <xf numFmtId="0" fontId="2" fillId="0" borderId="76" xfId="58" applyFont="1" applyFill="1" applyBorder="1" applyAlignment="1">
      <alignment horizontal="right"/>
      <protection/>
    </xf>
    <xf numFmtId="0" fontId="4" fillId="0" borderId="79" xfId="58" applyFont="1" applyFill="1" applyBorder="1" applyAlignment="1">
      <alignment horizontal="center" vertical="center" wrapText="1"/>
      <protection/>
    </xf>
    <xf numFmtId="0" fontId="4" fillId="0" borderId="80" xfId="58" applyFont="1" applyFill="1" applyBorder="1" applyAlignment="1">
      <alignment horizontal="center" vertical="center" wrapText="1"/>
      <protection/>
    </xf>
    <xf numFmtId="0" fontId="4" fillId="0" borderId="17" xfId="58" applyFont="1" applyFill="1" applyBorder="1" applyAlignment="1">
      <alignment horizontal="center" vertical="center" wrapText="1"/>
      <protection/>
    </xf>
    <xf numFmtId="0" fontId="4" fillId="0" borderId="18" xfId="58" applyFont="1" applyFill="1" applyBorder="1" applyAlignment="1">
      <alignment horizontal="center" vertical="center" wrapText="1"/>
      <protection/>
    </xf>
    <xf numFmtId="0" fontId="4" fillId="0" borderId="27" xfId="58" applyFont="1" applyFill="1" applyBorder="1" applyAlignment="1">
      <alignment horizontal="center" vertical="center" wrapText="1"/>
      <protection/>
    </xf>
    <xf numFmtId="0" fontId="4" fillId="0" borderId="76" xfId="58" applyFont="1" applyFill="1" applyBorder="1" applyAlignment="1">
      <alignment horizontal="center" vertical="center" wrapText="1"/>
      <protection/>
    </xf>
    <xf numFmtId="0" fontId="4" fillId="0" borderId="15" xfId="58" applyFont="1" applyFill="1" applyBorder="1" applyAlignment="1">
      <alignment horizontal="center"/>
      <protection/>
    </xf>
    <xf numFmtId="0" fontId="4" fillId="0" borderId="28" xfId="58" applyFont="1" applyFill="1" applyBorder="1" applyAlignment="1">
      <alignment horizontal="center"/>
      <protection/>
    </xf>
    <xf numFmtId="0" fontId="4" fillId="0" borderId="75" xfId="58" applyFont="1" applyFill="1" applyBorder="1" applyAlignment="1">
      <alignment horizontal="center" vertical="center" wrapText="1"/>
      <protection/>
    </xf>
    <xf numFmtId="0" fontId="4" fillId="0" borderId="64" xfId="58" applyFont="1" applyFill="1" applyBorder="1" applyAlignment="1">
      <alignment horizontal="center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3_SZÖT Zárszámadás 2014." xfId="59"/>
    <cellStyle name="Normál 4" xfId="60"/>
    <cellStyle name="Normál_KVRENMUNKA" xfId="61"/>
    <cellStyle name="Normál_VAGYONK" xfId="62"/>
    <cellStyle name="Normál_VAGYONKIM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69</v>
      </c>
    </row>
    <row r="4" spans="1:2" ht="12.75">
      <c r="A4" s="17"/>
      <c r="B4" s="17"/>
    </row>
    <row r="5" spans="1:2" s="22" customFormat="1" ht="15.75">
      <c r="A5" s="11" t="s">
        <v>115</v>
      </c>
      <c r="B5" s="21"/>
    </row>
    <row r="6" spans="1:2" ht="12.75">
      <c r="A6" s="17"/>
      <c r="B6" s="17"/>
    </row>
    <row r="7" spans="1:2" ht="12.75">
      <c r="A7" s="17" t="s">
        <v>117</v>
      </c>
      <c r="B7" s="17" t="s">
        <v>80</v>
      </c>
    </row>
    <row r="8" spans="1:2" ht="12.75">
      <c r="A8" s="17" t="s">
        <v>70</v>
      </c>
      <c r="B8" s="17" t="s">
        <v>81</v>
      </c>
    </row>
    <row r="9" spans="1:2" ht="12.75">
      <c r="A9" s="17" t="s">
        <v>118</v>
      </c>
      <c r="B9" s="17" t="s">
        <v>82</v>
      </c>
    </row>
    <row r="10" spans="1:2" ht="12.75">
      <c r="A10" s="17"/>
      <c r="B10" s="17"/>
    </row>
    <row r="11" spans="1:2" ht="12.75">
      <c r="A11" s="17"/>
      <c r="B11" s="17"/>
    </row>
    <row r="12" spans="1:2" s="22" customFormat="1" ht="15.75">
      <c r="A12" s="11" t="s">
        <v>116</v>
      </c>
      <c r="B12" s="21"/>
    </row>
    <row r="13" spans="1:2" ht="12.75">
      <c r="A13" s="17"/>
      <c r="B13" s="17"/>
    </row>
    <row r="14" spans="1:2" ht="12.75">
      <c r="A14" s="17" t="s">
        <v>86</v>
      </c>
      <c r="B14" s="17" t="s">
        <v>83</v>
      </c>
    </row>
    <row r="15" spans="1:2" ht="12.75">
      <c r="A15" s="17" t="s">
        <v>71</v>
      </c>
      <c r="B15" s="17" t="s">
        <v>84</v>
      </c>
    </row>
    <row r="16" spans="1:2" ht="12.75">
      <c r="A16" s="17" t="s">
        <v>72</v>
      </c>
      <c r="B16" s="17" t="s">
        <v>85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"/>
  <sheetViews>
    <sheetView view="pageLayout" zoomScaleSheetLayoutView="100" workbookViewId="0" topLeftCell="A1">
      <selection activeCell="I28" sqref="I28"/>
    </sheetView>
  </sheetViews>
  <sheetFormatPr defaultColWidth="9.00390625" defaultRowHeight="12.75"/>
  <cols>
    <col min="1" max="1" width="6.875" style="133" customWidth="1"/>
    <col min="2" max="2" width="46.50390625" style="132" customWidth="1"/>
    <col min="3" max="3" width="19.375" style="133" customWidth="1"/>
    <col min="4" max="4" width="18.125" style="133" customWidth="1"/>
    <col min="5" max="5" width="19.50390625" style="133" customWidth="1"/>
    <col min="6" max="6" width="43.50390625" style="133" customWidth="1"/>
    <col min="7" max="7" width="19.625" style="133" customWidth="1"/>
    <col min="8" max="9" width="20.125" style="133" customWidth="1"/>
    <col min="10" max="13" width="16.375" style="133" customWidth="1"/>
    <col min="14" max="16384" width="9.375" style="9" customWidth="1"/>
  </cols>
  <sheetData>
    <row r="1" spans="1:13" ht="39.75" customHeight="1">
      <c r="A1" s="696" t="s">
        <v>645</v>
      </c>
      <c r="B1" s="696"/>
      <c r="C1" s="696"/>
      <c r="D1" s="696"/>
      <c r="E1" s="696"/>
      <c r="F1" s="696"/>
      <c r="G1" s="696"/>
      <c r="H1" s="696"/>
      <c r="I1" s="696"/>
      <c r="J1" s="135"/>
      <c r="K1" s="135"/>
      <c r="L1" s="135"/>
      <c r="M1" s="135"/>
    </row>
    <row r="2" spans="6:13" ht="14.25" thickBot="1">
      <c r="F2" s="706" t="s">
        <v>667</v>
      </c>
      <c r="G2" s="706"/>
      <c r="H2" s="706"/>
      <c r="I2" s="706"/>
      <c r="J2" s="136"/>
      <c r="K2" s="136"/>
      <c r="L2" s="136"/>
      <c r="M2" s="136"/>
    </row>
    <row r="3" spans="1:13" ht="18" customHeight="1" thickBot="1">
      <c r="A3" s="697" t="s">
        <v>37</v>
      </c>
      <c r="B3" s="137" t="s">
        <v>31</v>
      </c>
      <c r="C3" s="138"/>
      <c r="D3" s="143"/>
      <c r="E3" s="143"/>
      <c r="F3" s="707" t="s">
        <v>32</v>
      </c>
      <c r="G3" s="704"/>
      <c r="H3" s="704"/>
      <c r="I3" s="705"/>
      <c r="J3" s="145"/>
      <c r="K3" s="145"/>
      <c r="L3" s="145"/>
      <c r="M3" s="145"/>
    </row>
    <row r="4" spans="1:13" ht="18" customHeight="1" thickBot="1">
      <c r="A4" s="698"/>
      <c r="B4" s="701" t="s">
        <v>35</v>
      </c>
      <c r="C4" s="703" t="s">
        <v>687</v>
      </c>
      <c r="D4" s="704"/>
      <c r="E4" s="705"/>
      <c r="F4" s="137"/>
      <c r="G4" s="703" t="s">
        <v>687</v>
      </c>
      <c r="H4" s="704"/>
      <c r="I4" s="705"/>
      <c r="J4" s="145"/>
      <c r="K4" s="145"/>
      <c r="L4" s="145"/>
      <c r="M4" s="145"/>
    </row>
    <row r="5" spans="1:13" s="10" customFormat="1" ht="35.25" customHeight="1" thickBot="1">
      <c r="A5" s="699"/>
      <c r="B5" s="702"/>
      <c r="C5" s="30" t="s">
        <v>123</v>
      </c>
      <c r="D5" s="2" t="s">
        <v>124</v>
      </c>
      <c r="E5" s="37" t="s">
        <v>360</v>
      </c>
      <c r="F5" s="134" t="s">
        <v>35</v>
      </c>
      <c r="G5" s="30" t="s">
        <v>123</v>
      </c>
      <c r="H5" s="2" t="s">
        <v>124</v>
      </c>
      <c r="I5" s="32" t="s">
        <v>360</v>
      </c>
      <c r="J5" s="146"/>
      <c r="K5" s="146"/>
      <c r="L5" s="146"/>
      <c r="M5" s="146"/>
    </row>
    <row r="6" spans="1:13" s="12" customFormat="1" ht="12" customHeight="1" thickBot="1">
      <c r="A6" s="139">
        <v>1</v>
      </c>
      <c r="B6" s="140">
        <v>2</v>
      </c>
      <c r="C6" s="141" t="s">
        <v>3</v>
      </c>
      <c r="D6" s="141" t="s">
        <v>4</v>
      </c>
      <c r="E6" s="141" t="s">
        <v>5</v>
      </c>
      <c r="F6" s="141" t="s">
        <v>6</v>
      </c>
      <c r="G6" s="141" t="s">
        <v>7</v>
      </c>
      <c r="H6" s="141" t="s">
        <v>8</v>
      </c>
      <c r="I6" s="142" t="s">
        <v>9</v>
      </c>
      <c r="J6" s="147"/>
      <c r="K6" s="147"/>
      <c r="L6" s="147"/>
      <c r="M6" s="147"/>
    </row>
    <row r="7" spans="1:13" ht="18" customHeight="1">
      <c r="A7" s="566" t="s">
        <v>1</v>
      </c>
      <c r="B7" s="567" t="s">
        <v>303</v>
      </c>
      <c r="C7" s="568">
        <v>59741550</v>
      </c>
      <c r="D7" s="569">
        <v>59705528</v>
      </c>
      <c r="E7" s="569">
        <v>59705528</v>
      </c>
      <c r="F7" s="567" t="s">
        <v>36</v>
      </c>
      <c r="G7" s="570">
        <v>27563295</v>
      </c>
      <c r="H7" s="571">
        <v>32300574</v>
      </c>
      <c r="I7" s="572">
        <v>29338526</v>
      </c>
      <c r="J7" s="148"/>
      <c r="K7" s="148"/>
      <c r="L7" s="148"/>
      <c r="M7" s="148"/>
    </row>
    <row r="8" spans="1:13" ht="34.5" customHeight="1">
      <c r="A8" s="573" t="s">
        <v>2</v>
      </c>
      <c r="B8" s="574" t="s">
        <v>304</v>
      </c>
      <c r="C8" s="575">
        <v>52366564</v>
      </c>
      <c r="D8" s="576">
        <v>71342712</v>
      </c>
      <c r="E8" s="576">
        <v>71342712</v>
      </c>
      <c r="F8" s="574" t="s">
        <v>103</v>
      </c>
      <c r="G8" s="577">
        <v>4415813</v>
      </c>
      <c r="H8" s="575">
        <v>4933061</v>
      </c>
      <c r="I8" s="578">
        <v>4570021</v>
      </c>
      <c r="J8" s="148"/>
      <c r="K8" s="148"/>
      <c r="L8" s="148"/>
      <c r="M8" s="148"/>
    </row>
    <row r="9" spans="1:13" ht="18" customHeight="1">
      <c r="A9" s="573" t="s">
        <v>3</v>
      </c>
      <c r="B9" s="574" t="s">
        <v>305</v>
      </c>
      <c r="C9" s="575"/>
      <c r="D9" s="576"/>
      <c r="E9" s="576"/>
      <c r="F9" s="574" t="s">
        <v>306</v>
      </c>
      <c r="G9" s="577">
        <v>37767742</v>
      </c>
      <c r="H9" s="575">
        <v>61471943</v>
      </c>
      <c r="I9" s="578">
        <v>56529927</v>
      </c>
      <c r="J9" s="148"/>
      <c r="K9" s="148"/>
      <c r="L9" s="148"/>
      <c r="M9" s="148"/>
    </row>
    <row r="10" spans="1:13" ht="18" customHeight="1">
      <c r="A10" s="573" t="s">
        <v>4</v>
      </c>
      <c r="B10" s="574" t="s">
        <v>92</v>
      </c>
      <c r="C10" s="575">
        <v>6500000</v>
      </c>
      <c r="D10" s="576">
        <v>6500000</v>
      </c>
      <c r="E10" s="576">
        <v>6196272</v>
      </c>
      <c r="F10" s="574" t="s">
        <v>104</v>
      </c>
      <c r="G10" s="577">
        <v>5355000</v>
      </c>
      <c r="H10" s="575">
        <v>6060019</v>
      </c>
      <c r="I10" s="578">
        <v>6055019</v>
      </c>
      <c r="J10" s="148"/>
      <c r="K10" s="148"/>
      <c r="L10" s="148"/>
      <c r="M10" s="148"/>
    </row>
    <row r="11" spans="1:13" ht="18" customHeight="1">
      <c r="A11" s="573" t="s">
        <v>5</v>
      </c>
      <c r="B11" s="579" t="s">
        <v>307</v>
      </c>
      <c r="C11" s="575"/>
      <c r="D11" s="576"/>
      <c r="E11" s="576"/>
      <c r="F11" s="574" t="s">
        <v>105</v>
      </c>
      <c r="G11" s="577">
        <v>11722479</v>
      </c>
      <c r="H11" s="575">
        <v>17977468</v>
      </c>
      <c r="I11" s="578">
        <v>17293368</v>
      </c>
      <c r="J11" s="148"/>
      <c r="K11" s="148"/>
      <c r="L11" s="148"/>
      <c r="M11" s="148"/>
    </row>
    <row r="12" spans="1:13" ht="18" customHeight="1">
      <c r="A12" s="573" t="s">
        <v>6</v>
      </c>
      <c r="B12" s="574" t="s">
        <v>308</v>
      </c>
      <c r="C12" s="577"/>
      <c r="D12" s="575"/>
      <c r="E12" s="580"/>
      <c r="F12" s="574" t="s">
        <v>30</v>
      </c>
      <c r="G12" s="577">
        <v>21900980</v>
      </c>
      <c r="H12" s="575">
        <v>20118143</v>
      </c>
      <c r="I12" s="581"/>
      <c r="J12" s="148"/>
      <c r="K12" s="148"/>
      <c r="L12" s="148"/>
      <c r="M12" s="148"/>
    </row>
    <row r="13" spans="1:13" ht="18" customHeight="1">
      <c r="A13" s="573" t="s">
        <v>7</v>
      </c>
      <c r="B13" s="574" t="s">
        <v>179</v>
      </c>
      <c r="C13" s="577">
        <v>4358437</v>
      </c>
      <c r="D13" s="575">
        <v>6984642</v>
      </c>
      <c r="E13" s="575">
        <v>7509038</v>
      </c>
      <c r="F13" s="582"/>
      <c r="G13" s="577"/>
      <c r="H13" s="575"/>
      <c r="I13" s="581"/>
      <c r="J13" s="148"/>
      <c r="K13" s="148"/>
      <c r="L13" s="148"/>
      <c r="M13" s="148"/>
    </row>
    <row r="14" spans="1:13" ht="18" customHeight="1">
      <c r="A14" s="573" t="s">
        <v>8</v>
      </c>
      <c r="B14" s="582"/>
      <c r="C14" s="577"/>
      <c r="D14" s="575"/>
      <c r="E14" s="576"/>
      <c r="F14" s="582"/>
      <c r="G14" s="577"/>
      <c r="H14" s="575"/>
      <c r="I14" s="581"/>
      <c r="J14" s="148"/>
      <c r="K14" s="148"/>
      <c r="L14" s="148"/>
      <c r="M14" s="148"/>
    </row>
    <row r="15" spans="1:13" ht="12" customHeight="1">
      <c r="A15" s="573" t="s">
        <v>9</v>
      </c>
      <c r="B15" s="583"/>
      <c r="C15" s="577"/>
      <c r="D15" s="575"/>
      <c r="E15" s="580"/>
      <c r="F15" s="582"/>
      <c r="G15" s="577"/>
      <c r="H15" s="575"/>
      <c r="I15" s="581"/>
      <c r="J15" s="148"/>
      <c r="K15" s="148"/>
      <c r="L15" s="148"/>
      <c r="M15" s="148"/>
    </row>
    <row r="16" spans="1:13" ht="12" customHeight="1">
      <c r="A16" s="573" t="s">
        <v>10</v>
      </c>
      <c r="B16" s="582"/>
      <c r="C16" s="575"/>
      <c r="D16" s="576"/>
      <c r="E16" s="576"/>
      <c r="F16" s="582"/>
      <c r="G16" s="577"/>
      <c r="H16" s="575"/>
      <c r="I16" s="581"/>
      <c r="J16" s="148"/>
      <c r="K16" s="148"/>
      <c r="L16" s="148"/>
      <c r="M16" s="148"/>
    </row>
    <row r="17" spans="1:13" ht="12" customHeight="1">
      <c r="A17" s="573" t="s">
        <v>11</v>
      </c>
      <c r="B17" s="582"/>
      <c r="C17" s="575"/>
      <c r="D17" s="576"/>
      <c r="E17" s="576"/>
      <c r="F17" s="582"/>
      <c r="G17" s="577"/>
      <c r="H17" s="575"/>
      <c r="I17" s="581"/>
      <c r="J17" s="148"/>
      <c r="K17" s="148"/>
      <c r="L17" s="148"/>
      <c r="M17" s="148"/>
    </row>
    <row r="18" spans="1:13" ht="18" customHeight="1" thickBot="1">
      <c r="A18" s="573" t="s">
        <v>12</v>
      </c>
      <c r="B18" s="584"/>
      <c r="C18" s="585"/>
      <c r="D18" s="586"/>
      <c r="E18" s="586"/>
      <c r="F18" s="582"/>
      <c r="G18" s="587"/>
      <c r="H18" s="585"/>
      <c r="I18" s="588"/>
      <c r="J18" s="148"/>
      <c r="K18" s="148"/>
      <c r="L18" s="148"/>
      <c r="M18" s="148"/>
    </row>
    <row r="19" spans="1:13" ht="57" thickBot="1">
      <c r="A19" s="589" t="s">
        <v>13</v>
      </c>
      <c r="B19" s="590" t="s">
        <v>309</v>
      </c>
      <c r="C19" s="591">
        <f>+C7+C8+C10+C11+C13+C14+C15+C16+C17+C18</f>
        <v>122966551</v>
      </c>
      <c r="D19" s="647">
        <f>+D7+D8+D10+D11+D13+D14+D15+D16+D17+D18</f>
        <v>144532882</v>
      </c>
      <c r="E19" s="591">
        <f>+E7+E8+E10+E11+E13+E14+E15+E16+E17+E18</f>
        <v>144753550</v>
      </c>
      <c r="F19" s="590" t="s">
        <v>310</v>
      </c>
      <c r="G19" s="592">
        <f>SUM(G7:G18)</f>
        <v>108725309</v>
      </c>
      <c r="H19" s="592">
        <f>SUM(H7:H18)</f>
        <v>142861208</v>
      </c>
      <c r="I19" s="593">
        <f>SUM(I7:I18)</f>
        <v>113786861</v>
      </c>
      <c r="J19" s="149"/>
      <c r="K19" s="149"/>
      <c r="L19" s="149"/>
      <c r="M19" s="149"/>
    </row>
    <row r="20" spans="1:13" ht="35.25" customHeight="1">
      <c r="A20" s="594" t="s">
        <v>14</v>
      </c>
      <c r="B20" s="595" t="s">
        <v>311</v>
      </c>
      <c r="C20" s="596">
        <f>+C21+C22+C23+C24</f>
        <v>23255467</v>
      </c>
      <c r="D20" s="649">
        <f>+D21+D22+D23+D24</f>
        <v>22042796</v>
      </c>
      <c r="E20" s="596">
        <f>+E21+E22+E23+E24</f>
        <v>26186195</v>
      </c>
      <c r="F20" s="574" t="s">
        <v>110</v>
      </c>
      <c r="G20" s="597"/>
      <c r="H20" s="598"/>
      <c r="I20" s="599"/>
      <c r="J20" s="150"/>
      <c r="K20" s="150"/>
      <c r="L20" s="150"/>
      <c r="M20" s="150"/>
    </row>
    <row r="21" spans="1:13" ht="18" customHeight="1">
      <c r="A21" s="573" t="s">
        <v>15</v>
      </c>
      <c r="B21" s="574" t="s">
        <v>312</v>
      </c>
      <c r="C21" s="575">
        <v>23255467</v>
      </c>
      <c r="D21" s="575">
        <v>19518093</v>
      </c>
      <c r="E21" s="575">
        <v>23661492</v>
      </c>
      <c r="F21" s="574" t="s">
        <v>313</v>
      </c>
      <c r="G21" s="577"/>
      <c r="H21" s="575"/>
      <c r="I21" s="581"/>
      <c r="J21" s="150"/>
      <c r="K21" s="150"/>
      <c r="L21" s="150"/>
      <c r="M21" s="150"/>
    </row>
    <row r="22" spans="1:13" ht="18" customHeight="1">
      <c r="A22" s="573" t="s">
        <v>16</v>
      </c>
      <c r="B22" s="574" t="s">
        <v>314</v>
      </c>
      <c r="C22" s="575"/>
      <c r="D22" s="576"/>
      <c r="E22" s="576"/>
      <c r="F22" s="574" t="s">
        <v>76</v>
      </c>
      <c r="G22" s="577"/>
      <c r="H22" s="575"/>
      <c r="I22" s="581"/>
      <c r="J22" s="150"/>
      <c r="K22" s="150"/>
      <c r="L22" s="150"/>
      <c r="M22" s="150"/>
    </row>
    <row r="23" spans="1:13" ht="18" customHeight="1">
      <c r="A23" s="573" t="s">
        <v>17</v>
      </c>
      <c r="B23" s="574" t="s">
        <v>315</v>
      </c>
      <c r="C23" s="575"/>
      <c r="D23" s="576"/>
      <c r="E23" s="576"/>
      <c r="F23" s="574" t="s">
        <v>77</v>
      </c>
      <c r="G23" s="577"/>
      <c r="H23" s="575"/>
      <c r="I23" s="581"/>
      <c r="J23" s="150"/>
      <c r="K23" s="150"/>
      <c r="L23" s="150"/>
      <c r="M23" s="150"/>
    </row>
    <row r="24" spans="1:13" ht="18" customHeight="1">
      <c r="A24" s="573" t="s">
        <v>18</v>
      </c>
      <c r="B24" s="574" t="s">
        <v>316</v>
      </c>
      <c r="C24" s="575"/>
      <c r="D24" s="600">
        <v>2524703</v>
      </c>
      <c r="E24" s="600">
        <v>2524703</v>
      </c>
      <c r="F24" s="595" t="s">
        <v>647</v>
      </c>
      <c r="G24" s="577">
        <v>36496709</v>
      </c>
      <c r="H24" s="575">
        <v>35575920</v>
      </c>
      <c r="I24" s="581">
        <v>35575920</v>
      </c>
      <c r="J24" s="150"/>
      <c r="K24" s="150"/>
      <c r="L24" s="150"/>
      <c r="M24" s="150"/>
    </row>
    <row r="25" spans="1:13" ht="36" customHeight="1">
      <c r="A25" s="573" t="s">
        <v>19</v>
      </c>
      <c r="B25" s="574" t="s">
        <v>318</v>
      </c>
      <c r="C25" s="601">
        <f>+C26+C27</f>
        <v>0</v>
      </c>
      <c r="D25" s="602"/>
      <c r="E25" s="602"/>
      <c r="F25" s="574" t="s">
        <v>111</v>
      </c>
      <c r="G25" s="577"/>
      <c r="H25" s="575"/>
      <c r="I25" s="581"/>
      <c r="J25" s="150"/>
      <c r="K25" s="150"/>
      <c r="L25" s="150"/>
      <c r="M25" s="150"/>
    </row>
    <row r="26" spans="1:13" ht="18" customHeight="1">
      <c r="A26" s="594" t="s">
        <v>20</v>
      </c>
      <c r="B26" s="595" t="s">
        <v>319</v>
      </c>
      <c r="C26" s="598"/>
      <c r="D26" s="600"/>
      <c r="E26" s="600"/>
      <c r="F26" s="567" t="s">
        <v>112</v>
      </c>
      <c r="G26" s="597"/>
      <c r="H26" s="598"/>
      <c r="I26" s="599"/>
      <c r="J26" s="150"/>
      <c r="K26" s="150"/>
      <c r="L26" s="150"/>
      <c r="M26" s="150"/>
    </row>
    <row r="27" spans="1:13" ht="36.75" customHeight="1" thickBot="1">
      <c r="A27" s="573" t="s">
        <v>21</v>
      </c>
      <c r="B27" s="574" t="s">
        <v>320</v>
      </c>
      <c r="C27" s="575"/>
      <c r="D27" s="576"/>
      <c r="E27" s="576"/>
      <c r="F27" s="603" t="s">
        <v>287</v>
      </c>
      <c r="G27" s="577"/>
      <c r="H27" s="575">
        <v>2389662</v>
      </c>
      <c r="I27" s="581">
        <v>2389662</v>
      </c>
      <c r="J27" s="150"/>
      <c r="K27" s="150"/>
      <c r="L27" s="150"/>
      <c r="M27" s="150"/>
    </row>
    <row r="28" spans="1:13" ht="35.25" customHeight="1" thickBot="1">
      <c r="A28" s="589" t="s">
        <v>22</v>
      </c>
      <c r="B28" s="590" t="s">
        <v>321</v>
      </c>
      <c r="C28" s="591">
        <f>+C20+C25</f>
        <v>23255467</v>
      </c>
      <c r="D28" s="591">
        <f>+D20+D25</f>
        <v>22042796</v>
      </c>
      <c r="E28" s="591">
        <f>+E20+E25</f>
        <v>26186195</v>
      </c>
      <c r="F28" s="590" t="s">
        <v>322</v>
      </c>
      <c r="G28" s="592">
        <f>SUM(G20:G27)</f>
        <v>36496709</v>
      </c>
      <c r="H28" s="591">
        <f>SUM(H20:H27)</f>
        <v>37965582</v>
      </c>
      <c r="I28" s="593">
        <f>SUM(I20:I27)</f>
        <v>37965582</v>
      </c>
      <c r="J28" s="149"/>
      <c r="K28" s="149"/>
      <c r="L28" s="149"/>
      <c r="M28" s="149"/>
    </row>
    <row r="29" spans="1:13" ht="18" customHeight="1" thickBot="1">
      <c r="A29" s="589" t="s">
        <v>23</v>
      </c>
      <c r="B29" s="590" t="s">
        <v>323</v>
      </c>
      <c r="C29" s="604">
        <f>+C19+C28</f>
        <v>146222018</v>
      </c>
      <c r="D29" s="647">
        <f>+D19+D28</f>
        <v>166575678</v>
      </c>
      <c r="E29" s="604">
        <f>+E19+E28</f>
        <v>170939745</v>
      </c>
      <c r="F29" s="590" t="s">
        <v>324</v>
      </c>
      <c r="G29" s="604">
        <f>+G19+G28</f>
        <v>145222018</v>
      </c>
      <c r="H29" s="591">
        <f>+H19+H28</f>
        <v>180826790</v>
      </c>
      <c r="I29" s="593">
        <f>+I19+I28</f>
        <v>151752443</v>
      </c>
      <c r="J29" s="151"/>
      <c r="K29" s="151"/>
      <c r="L29" s="151"/>
      <c r="M29" s="151"/>
    </row>
    <row r="30" spans="1:13" ht="18" customHeight="1" thickBot="1">
      <c r="A30" s="589" t="s">
        <v>24</v>
      </c>
      <c r="B30" s="590" t="s">
        <v>87</v>
      </c>
      <c r="C30" s="604" t="str">
        <f>IF(C29-G29&lt;0,G29-C29,"-")</f>
        <v>-</v>
      </c>
      <c r="D30" s="648">
        <f>IF(D29-H29&lt;0,H29-D29,"-")</f>
        <v>14251112</v>
      </c>
      <c r="E30" s="604" t="str">
        <f>IF(E29-I29&lt;0,I29-E29,"-")</f>
        <v>-</v>
      </c>
      <c r="F30" s="590" t="s">
        <v>88</v>
      </c>
      <c r="G30" s="604" t="str">
        <f>IF(29-G29&gt;0,C29-G9,"-")</f>
        <v>-</v>
      </c>
      <c r="H30" s="604" t="str">
        <f>IF(29-H29&gt;0,D29-H9,"-")</f>
        <v>-</v>
      </c>
      <c r="I30" s="604" t="str">
        <f>IF(29-I29&gt;0,E29-I9,"-")</f>
        <v>-</v>
      </c>
      <c r="J30" s="151"/>
      <c r="K30" s="151"/>
      <c r="L30" s="151"/>
      <c r="M30" s="151"/>
    </row>
    <row r="31" spans="1:13" ht="18" customHeight="1" thickBot="1">
      <c r="A31" s="589" t="s">
        <v>25</v>
      </c>
      <c r="B31" s="590" t="s">
        <v>325</v>
      </c>
      <c r="C31" s="604" t="str">
        <f>IF(C19+C20-G29&lt;0,G29-(C19+C20),"-")</f>
        <v>-</v>
      </c>
      <c r="D31" s="604">
        <f>IF(D19+D20-H29&lt;0,H29-(D19+D20),"-")</f>
        <v>14251112</v>
      </c>
      <c r="E31" s="604" t="str">
        <f>IF(E19+E20-I29&lt;0,I29-(E19+E20),"-")</f>
        <v>-</v>
      </c>
      <c r="F31" s="590" t="s">
        <v>326</v>
      </c>
      <c r="G31" s="604">
        <f>IF(C19+C20-G29&gt;0,C19+C20-G29,"-")</f>
        <v>1000000</v>
      </c>
      <c r="H31" s="591" t="str">
        <f>IF(D19+D20-H29&gt;0,D19+D20-H29,"-")</f>
        <v>-</v>
      </c>
      <c r="I31" s="593">
        <f>IF(E19+E20-I29&gt;0,E19+E20-I29,"-")</f>
        <v>19187302</v>
      </c>
      <c r="J31" s="151"/>
      <c r="K31" s="151"/>
      <c r="L31" s="151"/>
      <c r="M31" s="151"/>
    </row>
    <row r="32" spans="2:6" ht="18" customHeight="1">
      <c r="B32" s="700"/>
      <c r="C32" s="700"/>
      <c r="D32" s="700"/>
      <c r="E32" s="700"/>
      <c r="F32" s="700"/>
    </row>
    <row r="33" ht="18" customHeight="1"/>
    <row r="35" ht="39.75" customHeight="1"/>
    <row r="36" ht="13.5" customHeight="1"/>
    <row r="37" ht="24" customHeight="1"/>
    <row r="38" spans="1:13" s="10" customFormat="1" ht="35.25" customHeight="1">
      <c r="A38" s="133"/>
      <c r="B38" s="132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</row>
    <row r="39" spans="1:13" s="10" customFormat="1" ht="12" customHeight="1">
      <c r="A39" s="133"/>
      <c r="B39" s="132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</row>
    <row r="40" ht="12.75" customHeight="1"/>
    <row r="41" ht="12.75" customHeight="1"/>
    <row r="42" ht="12.75" customHeight="1"/>
    <row r="43" ht="12.75" customHeight="1"/>
    <row r="46" ht="12.75" customHeight="1"/>
    <row r="47" ht="12.75" customHeight="1"/>
    <row r="48" ht="12.75" customHeight="1"/>
    <row r="49" ht="12.75" customHeight="1"/>
    <row r="50" ht="15.75" customHeight="1"/>
    <row r="51" ht="12.75" customHeight="1"/>
    <row r="52" ht="12.75" customHeight="1"/>
    <row r="53" ht="12.75" customHeight="1"/>
    <row r="54" ht="12.75" customHeight="1"/>
    <row r="55" ht="12.75" customHeight="1"/>
    <row r="57" ht="12.75" customHeight="1"/>
    <row r="58" ht="12.75" customHeight="1"/>
    <row r="59" ht="12.75" customHeight="1"/>
    <row r="60" ht="12.75" customHeight="1"/>
    <row r="61" ht="15.75" customHeight="1"/>
    <row r="62" ht="18" customHeight="1"/>
    <row r="63" ht="18" customHeight="1"/>
    <row r="64" ht="18" customHeight="1"/>
  </sheetData>
  <sheetProtection/>
  <mergeCells count="8">
    <mergeCell ref="A1:I1"/>
    <mergeCell ref="A3:A5"/>
    <mergeCell ref="B32:F32"/>
    <mergeCell ref="B4:B5"/>
    <mergeCell ref="C4:E4"/>
    <mergeCell ref="G4:I4"/>
    <mergeCell ref="F2:I2"/>
    <mergeCell ref="F3:I3"/>
  </mergeCells>
  <printOptions horizontalCentered="1"/>
  <pageMargins left="0.31496062992125984" right="0.4724409448818898" top="0.5511811023622047" bottom="0.5118110236220472" header="0.2362204724409449" footer="0.2755905511811024"/>
  <pageSetup horizontalDpi="600" verticalDpi="600" orientation="landscape" paperSize="9" scale="72" r:id="rId1"/>
  <headerFooter alignWithMargins="0">
    <oddHeader>&amp;R&amp;"Times New Roman CE,Félkövér dőlt"&amp;11 &amp;"Times New Roman CE,Dőlt"&amp;12 2.1.1 számú melléklet</oddHeader>
  </headerFooter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Layout" zoomScaleSheetLayoutView="100" workbookViewId="0" topLeftCell="A1">
      <selection activeCell="E20" sqref="E20"/>
    </sheetView>
  </sheetViews>
  <sheetFormatPr defaultColWidth="9.00390625" defaultRowHeight="12.75"/>
  <cols>
    <col min="1" max="1" width="6.875" style="133" customWidth="1"/>
    <col min="2" max="2" width="49.625" style="132" customWidth="1"/>
    <col min="3" max="3" width="19.625" style="133" customWidth="1"/>
    <col min="4" max="4" width="19.00390625" style="133" customWidth="1"/>
    <col min="5" max="5" width="19.125" style="133" customWidth="1"/>
    <col min="6" max="6" width="43.00390625" style="133" customWidth="1"/>
    <col min="7" max="7" width="18.375" style="133" customWidth="1"/>
    <col min="8" max="8" width="17.625" style="133" customWidth="1"/>
    <col min="9" max="9" width="18.00390625" style="133" customWidth="1"/>
    <col min="10" max="13" width="16.375" style="133" customWidth="1"/>
    <col min="14" max="16384" width="9.375" style="9" customWidth="1"/>
  </cols>
  <sheetData>
    <row r="1" spans="1:13" ht="39.75" customHeight="1">
      <c r="A1" s="696" t="s">
        <v>681</v>
      </c>
      <c r="B1" s="696"/>
      <c r="C1" s="696"/>
      <c r="D1" s="696"/>
      <c r="E1" s="696"/>
      <c r="F1" s="696"/>
      <c r="G1" s="696"/>
      <c r="H1" s="696"/>
      <c r="I1" s="696"/>
      <c r="J1" s="135"/>
      <c r="K1" s="135"/>
      <c r="L1" s="135"/>
      <c r="M1" s="135"/>
    </row>
    <row r="2" spans="6:13" ht="14.25" thickBot="1">
      <c r="F2" s="706" t="s">
        <v>667</v>
      </c>
      <c r="G2" s="706"/>
      <c r="H2" s="706"/>
      <c r="I2" s="706"/>
      <c r="J2" s="136"/>
      <c r="K2" s="136"/>
      <c r="L2" s="136"/>
      <c r="M2" s="136"/>
    </row>
    <row r="3" spans="1:13" ht="18" customHeight="1" thickBot="1">
      <c r="A3" s="697" t="s">
        <v>37</v>
      </c>
      <c r="B3" s="137" t="s">
        <v>31</v>
      </c>
      <c r="C3" s="138"/>
      <c r="D3" s="143"/>
      <c r="E3" s="143"/>
      <c r="F3" s="707" t="s">
        <v>32</v>
      </c>
      <c r="G3" s="704"/>
      <c r="H3" s="704"/>
      <c r="I3" s="705"/>
      <c r="J3" s="145"/>
      <c r="K3" s="145"/>
      <c r="L3" s="145"/>
      <c r="M3" s="145"/>
    </row>
    <row r="4" spans="1:13" ht="18" customHeight="1" thickBot="1">
      <c r="A4" s="698"/>
      <c r="B4" s="701" t="s">
        <v>35</v>
      </c>
      <c r="C4" s="703" t="s">
        <v>687</v>
      </c>
      <c r="D4" s="704"/>
      <c r="E4" s="705"/>
      <c r="F4" s="137"/>
      <c r="G4" s="703" t="s">
        <v>687</v>
      </c>
      <c r="H4" s="704"/>
      <c r="I4" s="705"/>
      <c r="J4" s="145"/>
      <c r="K4" s="145"/>
      <c r="L4" s="145"/>
      <c r="M4" s="145"/>
    </row>
    <row r="5" spans="1:13" s="10" customFormat="1" ht="35.25" customHeight="1" thickBot="1">
      <c r="A5" s="699"/>
      <c r="B5" s="702"/>
      <c r="C5" s="30" t="s">
        <v>123</v>
      </c>
      <c r="D5" s="2" t="s">
        <v>124</v>
      </c>
      <c r="E5" s="37" t="s">
        <v>360</v>
      </c>
      <c r="F5" s="134" t="s">
        <v>35</v>
      </c>
      <c r="G5" s="30" t="s">
        <v>123</v>
      </c>
      <c r="H5" s="2" t="s">
        <v>124</v>
      </c>
      <c r="I5" s="32" t="s">
        <v>360</v>
      </c>
      <c r="J5" s="146"/>
      <c r="K5" s="146"/>
      <c r="L5" s="146"/>
      <c r="M5" s="146"/>
    </row>
    <row r="6" spans="1:13" s="12" customFormat="1" ht="18" customHeight="1" thickBot="1">
      <c r="A6" s="605">
        <v>1</v>
      </c>
      <c r="B6" s="606">
        <v>2</v>
      </c>
      <c r="C6" s="607" t="s">
        <v>3</v>
      </c>
      <c r="D6" s="607" t="s">
        <v>4</v>
      </c>
      <c r="E6" s="607" t="s">
        <v>5</v>
      </c>
      <c r="F6" s="607" t="s">
        <v>6</v>
      </c>
      <c r="G6" s="607" t="s">
        <v>7</v>
      </c>
      <c r="H6" s="607" t="s">
        <v>8</v>
      </c>
      <c r="I6" s="608" t="s">
        <v>9</v>
      </c>
      <c r="J6" s="147"/>
      <c r="K6" s="147"/>
      <c r="L6" s="147"/>
      <c r="M6" s="147"/>
    </row>
    <row r="7" spans="1:13" ht="18" customHeight="1">
      <c r="A7" s="566" t="s">
        <v>1</v>
      </c>
      <c r="B7" s="567" t="s">
        <v>303</v>
      </c>
      <c r="C7" s="568"/>
      <c r="D7" s="569"/>
      <c r="E7" s="569"/>
      <c r="F7" s="567" t="s">
        <v>36</v>
      </c>
      <c r="G7" s="570">
        <v>24307508</v>
      </c>
      <c r="H7" s="571">
        <v>26065222</v>
      </c>
      <c r="I7" s="572">
        <v>25784006</v>
      </c>
      <c r="J7" s="148"/>
      <c r="K7" s="148"/>
      <c r="L7" s="148"/>
      <c r="M7" s="148"/>
    </row>
    <row r="8" spans="1:13" ht="34.5" customHeight="1">
      <c r="A8" s="573" t="s">
        <v>2</v>
      </c>
      <c r="B8" s="574" t="s">
        <v>304</v>
      </c>
      <c r="C8" s="575"/>
      <c r="D8" s="576">
        <v>63000</v>
      </c>
      <c r="E8" s="576">
        <v>63000</v>
      </c>
      <c r="F8" s="574" t="s">
        <v>103</v>
      </c>
      <c r="G8" s="577">
        <v>4421449</v>
      </c>
      <c r="H8" s="575">
        <v>4421449</v>
      </c>
      <c r="I8" s="578">
        <v>4261174</v>
      </c>
      <c r="J8" s="148"/>
      <c r="K8" s="148"/>
      <c r="L8" s="148"/>
      <c r="M8" s="148"/>
    </row>
    <row r="9" spans="1:13" ht="18" customHeight="1">
      <c r="A9" s="573" t="s">
        <v>3</v>
      </c>
      <c r="B9" s="574" t="s">
        <v>642</v>
      </c>
      <c r="C9" s="575">
        <v>9436326</v>
      </c>
      <c r="D9" s="576">
        <v>12359688</v>
      </c>
      <c r="E9" s="576">
        <v>9797772</v>
      </c>
      <c r="F9" s="574" t="s">
        <v>306</v>
      </c>
      <c r="G9" s="577">
        <v>17640300</v>
      </c>
      <c r="H9" s="575">
        <v>17947981</v>
      </c>
      <c r="I9" s="578">
        <v>15203551</v>
      </c>
      <c r="J9" s="148"/>
      <c r="K9" s="148"/>
      <c r="L9" s="148"/>
      <c r="M9" s="148"/>
    </row>
    <row r="10" spans="1:13" ht="18" customHeight="1">
      <c r="A10" s="573" t="s">
        <v>4</v>
      </c>
      <c r="B10" s="574" t="s">
        <v>92</v>
      </c>
      <c r="C10" s="575"/>
      <c r="D10" s="576"/>
      <c r="E10" s="576"/>
      <c r="F10" s="574" t="s">
        <v>104</v>
      </c>
      <c r="G10" s="577"/>
      <c r="H10" s="575">
        <v>0</v>
      </c>
      <c r="I10" s="578"/>
      <c r="J10" s="148"/>
      <c r="K10" s="148"/>
      <c r="L10" s="148"/>
      <c r="M10" s="148"/>
    </row>
    <row r="11" spans="1:13" ht="18" customHeight="1">
      <c r="A11" s="573" t="s">
        <v>5</v>
      </c>
      <c r="B11" s="579" t="s">
        <v>307</v>
      </c>
      <c r="C11" s="575"/>
      <c r="D11" s="576"/>
      <c r="E11" s="576"/>
      <c r="F11" s="574" t="s">
        <v>105</v>
      </c>
      <c r="G11" s="577"/>
      <c r="H11" s="575"/>
      <c r="I11" s="578"/>
      <c r="J11" s="148"/>
      <c r="K11" s="148"/>
      <c r="L11" s="148"/>
      <c r="M11" s="148"/>
    </row>
    <row r="12" spans="1:13" ht="18" customHeight="1">
      <c r="A12" s="573" t="s">
        <v>6</v>
      </c>
      <c r="B12" s="574" t="s">
        <v>641</v>
      </c>
      <c r="C12" s="577"/>
      <c r="D12" s="575"/>
      <c r="E12" s="580"/>
      <c r="F12" s="574" t="s">
        <v>30</v>
      </c>
      <c r="G12" s="577"/>
      <c r="H12" s="575"/>
      <c r="I12" s="581"/>
      <c r="J12" s="148"/>
      <c r="K12" s="148"/>
      <c r="L12" s="148"/>
      <c r="M12" s="148"/>
    </row>
    <row r="13" spans="1:13" ht="18" customHeight="1">
      <c r="A13" s="573" t="s">
        <v>7</v>
      </c>
      <c r="B13" s="574" t="s">
        <v>179</v>
      </c>
      <c r="C13" s="577"/>
      <c r="D13" s="575">
        <v>0</v>
      </c>
      <c r="E13" s="575">
        <v>0</v>
      </c>
      <c r="F13" s="582"/>
      <c r="G13" s="577"/>
      <c r="H13" s="575"/>
      <c r="I13" s="581"/>
      <c r="J13" s="148"/>
      <c r="K13" s="148"/>
      <c r="L13" s="148"/>
      <c r="M13" s="148"/>
    </row>
    <row r="14" spans="1:13" ht="18" customHeight="1">
      <c r="A14" s="573" t="s">
        <v>8</v>
      </c>
      <c r="B14" s="582"/>
      <c r="C14" s="577"/>
      <c r="D14" s="575"/>
      <c r="E14" s="576"/>
      <c r="F14" s="582"/>
      <c r="G14" s="577"/>
      <c r="H14" s="575"/>
      <c r="I14" s="581"/>
      <c r="J14" s="148"/>
      <c r="K14" s="148"/>
      <c r="L14" s="148"/>
      <c r="M14" s="148"/>
    </row>
    <row r="15" spans="1:13" ht="10.5" customHeight="1">
      <c r="A15" s="573" t="s">
        <v>9</v>
      </c>
      <c r="B15" s="583"/>
      <c r="C15" s="577"/>
      <c r="D15" s="575"/>
      <c r="E15" s="580"/>
      <c r="F15" s="582"/>
      <c r="G15" s="577"/>
      <c r="H15" s="575"/>
      <c r="I15" s="581"/>
      <c r="J15" s="148"/>
      <c r="K15" s="148"/>
      <c r="L15" s="148"/>
      <c r="M15" s="148"/>
    </row>
    <row r="16" spans="1:13" ht="18" customHeight="1">
      <c r="A16" s="573" t="s">
        <v>10</v>
      </c>
      <c r="B16" s="582"/>
      <c r="C16" s="575"/>
      <c r="D16" s="576"/>
      <c r="E16" s="576"/>
      <c r="F16" s="582"/>
      <c r="G16" s="577"/>
      <c r="H16" s="575"/>
      <c r="I16" s="581"/>
      <c r="J16" s="148"/>
      <c r="K16" s="148"/>
      <c r="L16" s="148"/>
      <c r="M16" s="148"/>
    </row>
    <row r="17" spans="1:13" ht="9.75" customHeight="1">
      <c r="A17" s="573" t="s">
        <v>11</v>
      </c>
      <c r="B17" s="582"/>
      <c r="C17" s="575"/>
      <c r="D17" s="576"/>
      <c r="E17" s="576"/>
      <c r="F17" s="582"/>
      <c r="G17" s="577"/>
      <c r="H17" s="575"/>
      <c r="I17" s="581"/>
      <c r="J17" s="148"/>
      <c r="K17" s="148"/>
      <c r="L17" s="148"/>
      <c r="M17" s="148"/>
    </row>
    <row r="18" spans="1:13" ht="18" customHeight="1" thickBot="1">
      <c r="A18" s="573" t="s">
        <v>12</v>
      </c>
      <c r="B18" s="584"/>
      <c r="C18" s="585"/>
      <c r="D18" s="586"/>
      <c r="E18" s="586"/>
      <c r="F18" s="582"/>
      <c r="G18" s="587"/>
      <c r="H18" s="585"/>
      <c r="I18" s="588"/>
      <c r="J18" s="148"/>
      <c r="K18" s="148"/>
      <c r="L18" s="148"/>
      <c r="M18" s="148"/>
    </row>
    <row r="19" spans="1:13" ht="18" customHeight="1" thickBot="1">
      <c r="A19" s="589" t="s">
        <v>13</v>
      </c>
      <c r="B19" s="590" t="s">
        <v>309</v>
      </c>
      <c r="C19" s="591">
        <f>+C7+C8+C9+C10+C11+C13+C14+C15+C16+C17+C18</f>
        <v>9436326</v>
      </c>
      <c r="D19" s="591">
        <f>+D7+D8+D9+D10+D11+D13+D14+D15+D16+D17+D18</f>
        <v>12422688</v>
      </c>
      <c r="E19" s="591">
        <f>+E7+E8+E9+E10+E11+E13+E14+E15+E16+E17+E18</f>
        <v>9860772</v>
      </c>
      <c r="F19" s="590" t="s">
        <v>310</v>
      </c>
      <c r="G19" s="592">
        <f>SUM(G7:G18)</f>
        <v>46369257</v>
      </c>
      <c r="H19" s="592">
        <f>SUM(H7:H18)</f>
        <v>48434652</v>
      </c>
      <c r="I19" s="593">
        <f>SUM(I7:I18)</f>
        <v>45248731</v>
      </c>
      <c r="J19" s="149"/>
      <c r="K19" s="149"/>
      <c r="L19" s="149"/>
      <c r="M19" s="149"/>
    </row>
    <row r="20" spans="1:13" ht="36.75" customHeight="1">
      <c r="A20" s="594" t="s">
        <v>14</v>
      </c>
      <c r="B20" s="595" t="s">
        <v>311</v>
      </c>
      <c r="C20" s="596">
        <f>+C21+C22+C23+C24</f>
        <v>37694931</v>
      </c>
      <c r="D20" s="596">
        <f>+D21+D22+D23+D24</f>
        <v>36773964</v>
      </c>
      <c r="E20" s="596">
        <f>+E21+E22+E23+E24</f>
        <v>36774142</v>
      </c>
      <c r="F20" s="574" t="s">
        <v>110</v>
      </c>
      <c r="G20" s="597"/>
      <c r="H20" s="598"/>
      <c r="I20" s="599"/>
      <c r="J20" s="150"/>
      <c r="K20" s="150"/>
      <c r="L20" s="150"/>
      <c r="M20" s="150"/>
    </row>
    <row r="21" spans="1:13" ht="18" customHeight="1">
      <c r="A21" s="573" t="s">
        <v>15</v>
      </c>
      <c r="B21" s="574" t="s">
        <v>312</v>
      </c>
      <c r="C21" s="575">
        <v>1198222</v>
      </c>
      <c r="D21" s="575">
        <v>1198044</v>
      </c>
      <c r="E21" s="575">
        <v>1198222</v>
      </c>
      <c r="F21" s="574" t="s">
        <v>313</v>
      </c>
      <c r="G21" s="577"/>
      <c r="H21" s="575"/>
      <c r="I21" s="581"/>
      <c r="J21" s="150"/>
      <c r="K21" s="150"/>
      <c r="L21" s="150"/>
      <c r="M21" s="150"/>
    </row>
    <row r="22" spans="1:13" ht="18" customHeight="1">
      <c r="A22" s="573" t="s">
        <v>16</v>
      </c>
      <c r="B22" s="574" t="s">
        <v>314</v>
      </c>
      <c r="C22" s="575"/>
      <c r="D22" s="576"/>
      <c r="E22" s="576"/>
      <c r="F22" s="574" t="s">
        <v>76</v>
      </c>
      <c r="G22" s="577"/>
      <c r="H22" s="575"/>
      <c r="I22" s="581"/>
      <c r="J22" s="150"/>
      <c r="K22" s="150"/>
      <c r="L22" s="150"/>
      <c r="M22" s="150"/>
    </row>
    <row r="23" spans="1:13" ht="18" customHeight="1">
      <c r="A23" s="573" t="s">
        <v>17</v>
      </c>
      <c r="B23" s="574" t="s">
        <v>315</v>
      </c>
      <c r="C23" s="575"/>
      <c r="D23" s="576"/>
      <c r="E23" s="576"/>
      <c r="F23" s="574" t="s">
        <v>77</v>
      </c>
      <c r="G23" s="577"/>
      <c r="H23" s="575"/>
      <c r="I23" s="581"/>
      <c r="J23" s="150"/>
      <c r="K23" s="150"/>
      <c r="L23" s="150"/>
      <c r="M23" s="150"/>
    </row>
    <row r="24" spans="1:13" ht="40.5" customHeight="1">
      <c r="A24" s="573" t="s">
        <v>18</v>
      </c>
      <c r="B24" s="574" t="s">
        <v>643</v>
      </c>
      <c r="C24" s="575">
        <v>36496709</v>
      </c>
      <c r="D24" s="600">
        <v>35575920</v>
      </c>
      <c r="E24" s="600">
        <v>35575920</v>
      </c>
      <c r="F24" s="595" t="s">
        <v>317</v>
      </c>
      <c r="G24" s="577"/>
      <c r="H24" s="575"/>
      <c r="I24" s="581"/>
      <c r="J24" s="150"/>
      <c r="K24" s="150"/>
      <c r="L24" s="150"/>
      <c r="M24" s="150"/>
    </row>
    <row r="25" spans="1:13" ht="41.25" customHeight="1">
      <c r="A25" s="573" t="s">
        <v>19</v>
      </c>
      <c r="B25" s="574" t="s">
        <v>318</v>
      </c>
      <c r="C25" s="601">
        <f>+C26+C27</f>
        <v>0</v>
      </c>
      <c r="D25" s="602"/>
      <c r="E25" s="602"/>
      <c r="F25" s="574" t="s">
        <v>111</v>
      </c>
      <c r="G25" s="577"/>
      <c r="H25" s="575"/>
      <c r="I25" s="581"/>
      <c r="J25" s="150"/>
      <c r="K25" s="150"/>
      <c r="L25" s="150"/>
      <c r="M25" s="150"/>
    </row>
    <row r="26" spans="1:13" ht="18" customHeight="1">
      <c r="A26" s="594" t="s">
        <v>20</v>
      </c>
      <c r="B26" s="595" t="s">
        <v>319</v>
      </c>
      <c r="C26" s="598"/>
      <c r="D26" s="600"/>
      <c r="E26" s="600"/>
      <c r="F26" s="567" t="s">
        <v>112</v>
      </c>
      <c r="G26" s="597"/>
      <c r="H26" s="598"/>
      <c r="I26" s="599"/>
      <c r="J26" s="150"/>
      <c r="K26" s="150"/>
      <c r="L26" s="150"/>
      <c r="M26" s="150"/>
    </row>
    <row r="27" spans="1:13" ht="38.25" customHeight="1" thickBot="1">
      <c r="A27" s="573" t="s">
        <v>21</v>
      </c>
      <c r="B27" s="574" t="s">
        <v>320</v>
      </c>
      <c r="C27" s="575"/>
      <c r="D27" s="576"/>
      <c r="E27" s="576"/>
      <c r="F27" s="603" t="s">
        <v>287</v>
      </c>
      <c r="G27" s="577"/>
      <c r="H27" s="575"/>
      <c r="I27" s="581"/>
      <c r="J27" s="150"/>
      <c r="K27" s="150"/>
      <c r="L27" s="150"/>
      <c r="M27" s="150"/>
    </row>
    <row r="28" spans="1:13" ht="38.25" customHeight="1" thickBot="1">
      <c r="A28" s="589" t="s">
        <v>22</v>
      </c>
      <c r="B28" s="590" t="s">
        <v>321</v>
      </c>
      <c r="C28" s="591">
        <f>+C20+C25</f>
        <v>37694931</v>
      </c>
      <c r="D28" s="591">
        <f>+D20+D25</f>
        <v>36773964</v>
      </c>
      <c r="E28" s="591">
        <f>+E20+E25</f>
        <v>36774142</v>
      </c>
      <c r="F28" s="590" t="s">
        <v>322</v>
      </c>
      <c r="G28" s="592">
        <f>SUM(G20:G27)</f>
        <v>0</v>
      </c>
      <c r="H28" s="591">
        <f>SUM(H20:H27)</f>
        <v>0</v>
      </c>
      <c r="I28" s="593">
        <f>SUM(I20:I27)</f>
        <v>0</v>
      </c>
      <c r="J28" s="149"/>
      <c r="K28" s="149"/>
      <c r="L28" s="149"/>
      <c r="M28" s="149"/>
    </row>
    <row r="29" spans="1:13" ht="18" customHeight="1" thickBot="1">
      <c r="A29" s="589" t="s">
        <v>23</v>
      </c>
      <c r="B29" s="590" t="s">
        <v>323</v>
      </c>
      <c r="C29" s="604">
        <f>+C19+C28</f>
        <v>47131257</v>
      </c>
      <c r="D29" s="591">
        <f>+D19+D28</f>
        <v>49196652</v>
      </c>
      <c r="E29" s="604">
        <f>+E19+E28</f>
        <v>46634914</v>
      </c>
      <c r="F29" s="590" t="s">
        <v>324</v>
      </c>
      <c r="G29" s="604">
        <f>+G19+G28</f>
        <v>46369257</v>
      </c>
      <c r="H29" s="591">
        <f>+H19+H28</f>
        <v>48434652</v>
      </c>
      <c r="I29" s="593">
        <f>+I19+I28</f>
        <v>45248731</v>
      </c>
      <c r="J29" s="151"/>
      <c r="K29" s="151"/>
      <c r="L29" s="151"/>
      <c r="M29" s="151"/>
    </row>
    <row r="30" spans="1:13" ht="18" customHeight="1" thickBot="1">
      <c r="A30" s="589" t="s">
        <v>24</v>
      </c>
      <c r="B30" s="590" t="s">
        <v>87</v>
      </c>
      <c r="C30" s="604" t="str">
        <f>IF(C29-G29&lt;0,G29-C29,"-")</f>
        <v>-</v>
      </c>
      <c r="D30" s="604" t="str">
        <f>IF(D29-H29&lt;0,H29-D29,"-")</f>
        <v>-</v>
      </c>
      <c r="E30" s="604" t="str">
        <f>IF(E29-I29&lt;0,I29-E29,"-")</f>
        <v>-</v>
      </c>
      <c r="F30" s="590" t="s">
        <v>88</v>
      </c>
      <c r="G30" s="604">
        <f>IF(C29-G29&gt;0,C29-G29,"-")</f>
        <v>762000</v>
      </c>
      <c r="H30" s="604">
        <f>IF(D29-H29&gt;0,D29-H29,"-")</f>
        <v>762000</v>
      </c>
      <c r="I30" s="604">
        <f>IF(E29-I29&gt;0,E29-I29,"-")</f>
        <v>1386183</v>
      </c>
      <c r="J30" s="151"/>
      <c r="K30" s="151"/>
      <c r="L30" s="151"/>
      <c r="M30" s="151"/>
    </row>
    <row r="31" spans="1:13" ht="18" customHeight="1" thickBot="1">
      <c r="A31" s="589" t="s">
        <v>25</v>
      </c>
      <c r="B31" s="590" t="s">
        <v>325</v>
      </c>
      <c r="C31" s="604" t="str">
        <f>IF(C19+C20-G29&lt;0,G29-(C19+C20),"-")</f>
        <v>-</v>
      </c>
      <c r="D31" s="591"/>
      <c r="E31" s="604"/>
      <c r="F31" s="590" t="s">
        <v>326</v>
      </c>
      <c r="G31" s="604">
        <f>IF(C19+C20-G29&gt;0,C19+C20-G29,"-")</f>
        <v>762000</v>
      </c>
      <c r="H31" s="591">
        <f>IF(D19+D20-H29&gt;0,D19+D20-H29,"-")</f>
        <v>762000</v>
      </c>
      <c r="I31" s="593">
        <f>IF(E19+E20-I29&gt;0,E19+E20-I29,"-")</f>
        <v>1386183</v>
      </c>
      <c r="J31" s="151"/>
      <c r="K31" s="151"/>
      <c r="L31" s="151"/>
      <c r="M31" s="151"/>
    </row>
    <row r="32" spans="2:6" ht="18" customHeight="1">
      <c r="B32" s="700"/>
      <c r="C32" s="700"/>
      <c r="D32" s="700"/>
      <c r="E32" s="700"/>
      <c r="F32" s="700"/>
    </row>
    <row r="33" ht="18" customHeight="1"/>
    <row r="35" ht="39.75" customHeight="1"/>
    <row r="36" ht="13.5" customHeight="1"/>
    <row r="37" ht="24" customHeight="1"/>
    <row r="38" spans="1:13" s="10" customFormat="1" ht="35.25" customHeight="1">
      <c r="A38" s="133"/>
      <c r="B38" s="132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</row>
    <row r="39" spans="1:13" s="10" customFormat="1" ht="12" customHeight="1">
      <c r="A39" s="133"/>
      <c r="B39" s="132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</row>
    <row r="40" ht="12.75" customHeight="1"/>
    <row r="41" ht="12.75" customHeight="1"/>
    <row r="42" ht="12.75" customHeight="1"/>
    <row r="43" ht="12.75" customHeight="1"/>
    <row r="46" ht="12.75" customHeight="1"/>
    <row r="47" ht="12.75" customHeight="1"/>
    <row r="48" ht="12.75" customHeight="1"/>
    <row r="49" ht="12.75" customHeight="1"/>
    <row r="50" ht="15.75" customHeight="1"/>
    <row r="51" ht="12.75" customHeight="1"/>
    <row r="52" ht="12.75" customHeight="1"/>
    <row r="53" ht="12.75" customHeight="1"/>
    <row r="54" ht="12.75" customHeight="1"/>
    <row r="55" ht="12.75" customHeight="1"/>
    <row r="57" ht="12.75" customHeight="1"/>
    <row r="58" ht="12.75" customHeight="1"/>
    <row r="59" ht="12.75" customHeight="1"/>
    <row r="60" ht="12.75" customHeight="1"/>
    <row r="61" ht="15.75" customHeight="1"/>
    <row r="62" ht="18" customHeight="1"/>
    <row r="63" ht="18" customHeight="1"/>
    <row r="64" ht="18" customHeight="1"/>
  </sheetData>
  <sheetProtection/>
  <mergeCells count="8">
    <mergeCell ref="A1:I1"/>
    <mergeCell ref="A3:A5"/>
    <mergeCell ref="B32:F32"/>
    <mergeCell ref="B4:B5"/>
    <mergeCell ref="C4:E4"/>
    <mergeCell ref="G4:I4"/>
    <mergeCell ref="F2:I2"/>
    <mergeCell ref="F3:I3"/>
  </mergeCells>
  <printOptions horizontalCentered="1"/>
  <pageMargins left="0.31496062992125984" right="0.4724409448818898" top="0.5511811023622047" bottom="0.5118110236220472" header="0.2362204724409449" footer="0.2755905511811024"/>
  <pageSetup horizontalDpi="300" verticalDpi="300" orientation="landscape" paperSize="9" scale="72" r:id="rId1"/>
  <headerFooter alignWithMargins="0">
    <oddHeader>&amp;R&amp;"Times New Roman CE,Félkövér dőlt"&amp;11 &amp;"Times New Roman CE,Dőlt"&amp;12 2.1.2 számú melléklet</oddHeader>
  </headerFooter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65"/>
  <sheetViews>
    <sheetView zoomScaleSheetLayoutView="100" workbookViewId="0" topLeftCell="A1">
      <selection activeCell="F15" sqref="F15"/>
    </sheetView>
  </sheetViews>
  <sheetFormatPr defaultColWidth="9.00390625" defaultRowHeight="12.75"/>
  <cols>
    <col min="1" max="1" width="6.875" style="133" customWidth="1"/>
    <col min="2" max="2" width="49.50390625" style="132" customWidth="1"/>
    <col min="3" max="3" width="20.625" style="133" customWidth="1"/>
    <col min="4" max="4" width="18.375" style="133" customWidth="1"/>
    <col min="5" max="5" width="18.125" style="133" customWidth="1"/>
    <col min="6" max="6" width="45.875" style="133" customWidth="1"/>
    <col min="7" max="8" width="17.875" style="133" customWidth="1"/>
    <col min="9" max="9" width="18.00390625" style="133" customWidth="1"/>
    <col min="10" max="11" width="16.375" style="133" customWidth="1"/>
    <col min="12" max="16384" width="9.375" style="9" customWidth="1"/>
  </cols>
  <sheetData>
    <row r="1" spans="1:11" ht="39.75" customHeight="1">
      <c r="A1" s="696" t="s">
        <v>79</v>
      </c>
      <c r="B1" s="696"/>
      <c r="C1" s="696"/>
      <c r="D1" s="696"/>
      <c r="E1" s="696"/>
      <c r="F1" s="696"/>
      <c r="G1" s="696"/>
      <c r="H1" s="696"/>
      <c r="I1" s="696"/>
      <c r="J1" s="135"/>
      <c r="K1" s="135"/>
    </row>
    <row r="2" spans="6:11" ht="14.25" thickBot="1">
      <c r="F2" s="706" t="s">
        <v>667</v>
      </c>
      <c r="G2" s="706"/>
      <c r="H2" s="706"/>
      <c r="I2" s="706"/>
      <c r="J2" s="136"/>
      <c r="K2" s="136"/>
    </row>
    <row r="3" spans="1:13" ht="18" customHeight="1" thickBot="1">
      <c r="A3" s="697" t="s">
        <v>37</v>
      </c>
      <c r="B3" s="137" t="s">
        <v>31</v>
      </c>
      <c r="C3" s="138"/>
      <c r="D3" s="143"/>
      <c r="E3" s="143"/>
      <c r="F3" s="707" t="s">
        <v>32</v>
      </c>
      <c r="G3" s="704"/>
      <c r="H3" s="704"/>
      <c r="I3" s="705"/>
      <c r="J3" s="145"/>
      <c r="K3" s="145"/>
      <c r="L3" s="145"/>
      <c r="M3" s="145"/>
    </row>
    <row r="4" spans="1:13" ht="18" customHeight="1">
      <c r="A4" s="698"/>
      <c r="B4" s="701" t="s">
        <v>35</v>
      </c>
      <c r="C4" s="708" t="s">
        <v>687</v>
      </c>
      <c r="D4" s="709"/>
      <c r="E4" s="710"/>
      <c r="F4" s="153"/>
      <c r="G4" s="708" t="s">
        <v>687</v>
      </c>
      <c r="H4" s="709"/>
      <c r="I4" s="710"/>
      <c r="J4" s="145"/>
      <c r="K4" s="145"/>
      <c r="L4" s="145"/>
      <c r="M4" s="145"/>
    </row>
    <row r="5" spans="1:13" s="10" customFormat="1" ht="35.25" customHeight="1" thickBot="1">
      <c r="A5" s="699"/>
      <c r="B5" s="702"/>
      <c r="C5" s="154" t="s">
        <v>123</v>
      </c>
      <c r="D5" s="155" t="s">
        <v>124</v>
      </c>
      <c r="E5" s="156" t="s">
        <v>360</v>
      </c>
      <c r="F5" s="157" t="s">
        <v>35</v>
      </c>
      <c r="G5" s="154" t="s">
        <v>123</v>
      </c>
      <c r="H5" s="155" t="s">
        <v>124</v>
      </c>
      <c r="I5" s="158" t="s">
        <v>360</v>
      </c>
      <c r="J5" s="146"/>
      <c r="K5" s="146"/>
      <c r="L5" s="146"/>
      <c r="M5" s="146"/>
    </row>
    <row r="6" spans="1:11" s="10" customFormat="1" ht="19.5" customHeight="1" thickBot="1">
      <c r="A6" s="139">
        <v>1</v>
      </c>
      <c r="B6" s="140">
        <v>2</v>
      </c>
      <c r="C6" s="141" t="s">
        <v>3</v>
      </c>
      <c r="D6" s="141" t="s">
        <v>4</v>
      </c>
      <c r="E6" s="142" t="s">
        <v>5</v>
      </c>
      <c r="F6" s="144" t="s">
        <v>6</v>
      </c>
      <c r="G6" s="152" t="s">
        <v>7</v>
      </c>
      <c r="H6" s="141" t="s">
        <v>8</v>
      </c>
      <c r="I6" s="159" t="s">
        <v>9</v>
      </c>
      <c r="J6" s="146"/>
      <c r="K6" s="146"/>
    </row>
    <row r="7" spans="1:11" s="12" customFormat="1" ht="34.5" customHeight="1">
      <c r="A7" s="566" t="s">
        <v>1</v>
      </c>
      <c r="B7" s="567" t="s">
        <v>327</v>
      </c>
      <c r="C7" s="568">
        <v>39075000</v>
      </c>
      <c r="D7" s="568">
        <v>39075000</v>
      </c>
      <c r="E7" s="568">
        <v>21297391</v>
      </c>
      <c r="F7" s="567" t="s">
        <v>260</v>
      </c>
      <c r="G7" s="570">
        <v>39837000</v>
      </c>
      <c r="H7" s="568">
        <v>30145886</v>
      </c>
      <c r="I7" s="609">
        <v>29383886</v>
      </c>
      <c r="J7" s="147"/>
      <c r="K7" s="147"/>
    </row>
    <row r="8" spans="1:11" ht="18" customHeight="1">
      <c r="A8" s="573" t="s">
        <v>2</v>
      </c>
      <c r="B8" s="574" t="s">
        <v>328</v>
      </c>
      <c r="C8" s="575"/>
      <c r="D8" s="575"/>
      <c r="E8" s="575"/>
      <c r="F8" s="574" t="s">
        <v>329</v>
      </c>
      <c r="G8" s="577"/>
      <c r="H8" s="575"/>
      <c r="I8" s="581"/>
      <c r="J8" s="148"/>
      <c r="K8" s="148"/>
    </row>
    <row r="9" spans="1:11" ht="18" customHeight="1">
      <c r="A9" s="573" t="s">
        <v>3</v>
      </c>
      <c r="B9" s="574" t="s">
        <v>330</v>
      </c>
      <c r="C9" s="575"/>
      <c r="D9" s="575">
        <v>242000</v>
      </c>
      <c r="E9" s="575">
        <v>242000</v>
      </c>
      <c r="F9" s="574" t="s">
        <v>107</v>
      </c>
      <c r="G9" s="577"/>
      <c r="H9" s="575">
        <v>143500</v>
      </c>
      <c r="I9" s="578">
        <v>0</v>
      </c>
      <c r="J9" s="148"/>
      <c r="K9" s="148"/>
    </row>
    <row r="10" spans="1:11" ht="18" customHeight="1">
      <c r="A10" s="573" t="s">
        <v>4</v>
      </c>
      <c r="B10" s="574" t="s">
        <v>331</v>
      </c>
      <c r="C10" s="575"/>
      <c r="D10" s="575">
        <f>Összesített!D59</f>
        <v>5461498</v>
      </c>
      <c r="E10" s="575">
        <f>Összesített!E59</f>
        <v>5461498</v>
      </c>
      <c r="F10" s="574" t="s">
        <v>332</v>
      </c>
      <c r="G10" s="577"/>
      <c r="H10" s="575"/>
      <c r="I10" s="581"/>
      <c r="J10" s="148"/>
      <c r="K10" s="148"/>
    </row>
    <row r="11" spans="1:11" ht="18" customHeight="1">
      <c r="A11" s="573" t="s">
        <v>5</v>
      </c>
      <c r="B11" s="574" t="s">
        <v>333</v>
      </c>
      <c r="C11" s="575"/>
      <c r="D11" s="575"/>
      <c r="E11" s="575"/>
      <c r="F11" s="574" t="s">
        <v>263</v>
      </c>
      <c r="G11" s="577">
        <f>Összesített!C114</f>
        <v>1000000</v>
      </c>
      <c r="H11" s="577">
        <v>1000000</v>
      </c>
      <c r="I11" s="577">
        <v>20000</v>
      </c>
      <c r="J11" s="148"/>
      <c r="K11" s="148"/>
    </row>
    <row r="12" spans="1:11" ht="18" customHeight="1">
      <c r="A12" s="573" t="s">
        <v>6</v>
      </c>
      <c r="B12" s="574" t="s">
        <v>334</v>
      </c>
      <c r="C12" s="577"/>
      <c r="D12" s="577"/>
      <c r="E12" s="577"/>
      <c r="F12" s="582"/>
      <c r="G12" s="577"/>
      <c r="H12" s="575"/>
      <c r="I12" s="581"/>
      <c r="J12" s="148"/>
      <c r="K12" s="148"/>
    </row>
    <row r="13" spans="1:11" ht="10.5" customHeight="1">
      <c r="A13" s="573" t="s">
        <v>7</v>
      </c>
      <c r="B13" s="582"/>
      <c r="C13" s="575"/>
      <c r="D13" s="575"/>
      <c r="E13" s="575"/>
      <c r="F13" s="582"/>
      <c r="G13" s="577"/>
      <c r="H13" s="575"/>
      <c r="I13" s="581"/>
      <c r="J13" s="148"/>
      <c r="K13" s="148"/>
    </row>
    <row r="14" spans="1:11" ht="13.5" customHeight="1">
      <c r="A14" s="573" t="s">
        <v>8</v>
      </c>
      <c r="B14" s="582"/>
      <c r="C14" s="575"/>
      <c r="D14" s="575"/>
      <c r="E14" s="575"/>
      <c r="F14" s="582"/>
      <c r="G14" s="577"/>
      <c r="H14" s="575"/>
      <c r="I14" s="581"/>
      <c r="J14" s="148"/>
      <c r="K14" s="148"/>
    </row>
    <row r="15" spans="1:11" ht="12" customHeight="1">
      <c r="A15" s="573" t="s">
        <v>9</v>
      </c>
      <c r="B15" s="582"/>
      <c r="C15" s="577"/>
      <c r="D15" s="577"/>
      <c r="E15" s="577"/>
      <c r="F15" s="582"/>
      <c r="G15" s="577"/>
      <c r="H15" s="575"/>
      <c r="I15" s="581"/>
      <c r="J15" s="148"/>
      <c r="K15" s="148"/>
    </row>
    <row r="16" spans="1:11" ht="9.75" customHeight="1">
      <c r="A16" s="573" t="s">
        <v>10</v>
      </c>
      <c r="B16" s="582"/>
      <c r="C16" s="577"/>
      <c r="D16" s="577"/>
      <c r="E16" s="577"/>
      <c r="F16" s="582"/>
      <c r="G16" s="577"/>
      <c r="H16" s="575"/>
      <c r="I16" s="581"/>
      <c r="J16" s="148"/>
      <c r="K16" s="148"/>
    </row>
    <row r="17" spans="1:11" ht="18" customHeight="1" thickBot="1">
      <c r="A17" s="594" t="s">
        <v>11</v>
      </c>
      <c r="B17" s="610"/>
      <c r="C17" s="597"/>
      <c r="D17" s="597"/>
      <c r="E17" s="597"/>
      <c r="F17" s="595" t="s">
        <v>30</v>
      </c>
      <c r="G17" s="597"/>
      <c r="H17" s="598"/>
      <c r="I17" s="599"/>
      <c r="J17" s="148"/>
      <c r="K17" s="148"/>
    </row>
    <row r="18" spans="1:11" ht="33" customHeight="1" thickBot="1">
      <c r="A18" s="589" t="s">
        <v>12</v>
      </c>
      <c r="B18" s="590" t="s">
        <v>335</v>
      </c>
      <c r="C18" s="591">
        <f>+C7+C9+C10+C12+C13+C14+C15+C16+C17</f>
        <v>39075000</v>
      </c>
      <c r="D18" s="591">
        <f>+D7+D9+D10+D12+D13+D14+D15+D16+D17</f>
        <v>44778498</v>
      </c>
      <c r="E18" s="591">
        <f>+E7+E9+E10+E12+E13+E14+E15+E16+E17</f>
        <v>27000889</v>
      </c>
      <c r="F18" s="590" t="s">
        <v>336</v>
      </c>
      <c r="G18" s="592">
        <f>+G7+G9+G11+G12+G13+G14+G15+G16+G17</f>
        <v>40837000</v>
      </c>
      <c r="H18" s="592">
        <f>+H7+H9+H11+H12+H13+H14+H15+H16+H17</f>
        <v>31289386</v>
      </c>
      <c r="I18" s="593">
        <f>+I7+I9+I11+I12+I13+I14+I15+I16+I17</f>
        <v>29403886</v>
      </c>
      <c r="J18" s="148"/>
      <c r="K18" s="148"/>
    </row>
    <row r="19" spans="1:11" ht="31.5" customHeight="1">
      <c r="A19" s="566" t="s">
        <v>13</v>
      </c>
      <c r="B19" s="611" t="s">
        <v>337</v>
      </c>
      <c r="C19" s="612">
        <f>+C20+C21+C22+C23+C24</f>
        <v>0</v>
      </c>
      <c r="D19" s="612">
        <f>+D20+D21+D22+D23+D24</f>
        <v>0</v>
      </c>
      <c r="E19" s="612">
        <f>+E20+E21+E22+E23+E24</f>
        <v>0</v>
      </c>
      <c r="F19" s="574" t="s">
        <v>110</v>
      </c>
      <c r="G19" s="570"/>
      <c r="H19" s="568"/>
      <c r="I19" s="613"/>
      <c r="J19" s="148"/>
      <c r="K19" s="148"/>
    </row>
    <row r="20" spans="1:11" ht="18" customHeight="1">
      <c r="A20" s="573" t="s">
        <v>14</v>
      </c>
      <c r="B20" s="614" t="s">
        <v>338</v>
      </c>
      <c r="C20" s="575"/>
      <c r="D20" s="575"/>
      <c r="E20" s="575"/>
      <c r="F20" s="574" t="s">
        <v>113</v>
      </c>
      <c r="G20" s="577"/>
      <c r="H20" s="575"/>
      <c r="I20" s="581"/>
      <c r="J20" s="149"/>
      <c r="K20" s="149"/>
    </row>
    <row r="21" spans="1:11" ht="18" customHeight="1">
      <c r="A21" s="566" t="s">
        <v>15</v>
      </c>
      <c r="B21" s="614" t="s">
        <v>339</v>
      </c>
      <c r="C21" s="575"/>
      <c r="D21" s="575"/>
      <c r="E21" s="575"/>
      <c r="F21" s="574" t="s">
        <v>76</v>
      </c>
      <c r="G21" s="577"/>
      <c r="H21" s="575"/>
      <c r="I21" s="581"/>
      <c r="J21" s="150"/>
      <c r="K21" s="150"/>
    </row>
    <row r="22" spans="1:11" ht="18" customHeight="1">
      <c r="A22" s="573" t="s">
        <v>16</v>
      </c>
      <c r="B22" s="614" t="s">
        <v>340</v>
      </c>
      <c r="C22" s="575"/>
      <c r="D22" s="575"/>
      <c r="E22" s="575"/>
      <c r="F22" s="574" t="s">
        <v>77</v>
      </c>
      <c r="G22" s="577"/>
      <c r="H22" s="575"/>
      <c r="I22" s="581"/>
      <c r="J22" s="150"/>
      <c r="K22" s="150"/>
    </row>
    <row r="23" spans="1:11" ht="18" customHeight="1">
      <c r="A23" s="566" t="s">
        <v>17</v>
      </c>
      <c r="B23" s="614" t="s">
        <v>341</v>
      </c>
      <c r="C23" s="575"/>
      <c r="D23" s="575"/>
      <c r="E23" s="575"/>
      <c r="F23" s="595" t="s">
        <v>317</v>
      </c>
      <c r="G23" s="577"/>
      <c r="H23" s="575"/>
      <c r="I23" s="581"/>
      <c r="J23" s="150"/>
      <c r="K23" s="150"/>
    </row>
    <row r="24" spans="1:11" ht="31.5" customHeight="1">
      <c r="A24" s="573" t="s">
        <v>18</v>
      </c>
      <c r="B24" s="615" t="s">
        <v>342</v>
      </c>
      <c r="C24" s="575"/>
      <c r="D24" s="575"/>
      <c r="E24" s="575"/>
      <c r="F24" s="574" t="s">
        <v>114</v>
      </c>
      <c r="G24" s="577"/>
      <c r="H24" s="575"/>
      <c r="I24" s="581"/>
      <c r="J24" s="150"/>
      <c r="K24" s="150"/>
    </row>
    <row r="25" spans="1:11" ht="33.75" customHeight="1">
      <c r="A25" s="566" t="s">
        <v>19</v>
      </c>
      <c r="B25" s="616" t="s">
        <v>343</v>
      </c>
      <c r="C25" s="601">
        <f>+C26+C27+C28+C29+C30</f>
        <v>0</v>
      </c>
      <c r="D25" s="601">
        <f>+D26+D27+D28+D29+D30</f>
        <v>0</v>
      </c>
      <c r="E25" s="601">
        <f>+E26+E27+E28+E29+E30</f>
        <v>0</v>
      </c>
      <c r="F25" s="567" t="s">
        <v>112</v>
      </c>
      <c r="G25" s="577"/>
      <c r="H25" s="575"/>
      <c r="I25" s="581"/>
      <c r="J25" s="150"/>
      <c r="K25" s="150"/>
    </row>
    <row r="26" spans="1:11" ht="18" customHeight="1">
      <c r="A26" s="573" t="s">
        <v>20</v>
      </c>
      <c r="B26" s="615" t="s">
        <v>344</v>
      </c>
      <c r="C26" s="575"/>
      <c r="D26" s="575"/>
      <c r="E26" s="575"/>
      <c r="F26" s="567" t="s">
        <v>345</v>
      </c>
      <c r="G26" s="577"/>
      <c r="H26" s="575"/>
      <c r="I26" s="581"/>
      <c r="J26" s="150"/>
      <c r="K26" s="150"/>
    </row>
    <row r="27" spans="1:11" ht="18" customHeight="1">
      <c r="A27" s="566" t="s">
        <v>21</v>
      </c>
      <c r="B27" s="615" t="s">
        <v>346</v>
      </c>
      <c r="C27" s="575"/>
      <c r="D27" s="575">
        <f>Összesített!D64</f>
        <v>0</v>
      </c>
      <c r="E27" s="575">
        <f>Összesített!E64</f>
        <v>0</v>
      </c>
      <c r="F27" s="617" t="s">
        <v>30</v>
      </c>
      <c r="G27" s="577"/>
      <c r="H27" s="575"/>
      <c r="I27" s="581"/>
      <c r="J27" s="150"/>
      <c r="K27" s="150"/>
    </row>
    <row r="28" spans="1:11" ht="18" customHeight="1">
      <c r="A28" s="573" t="s">
        <v>22</v>
      </c>
      <c r="B28" s="614" t="s">
        <v>347</v>
      </c>
      <c r="C28" s="575"/>
      <c r="D28" s="575"/>
      <c r="E28" s="575"/>
      <c r="F28" s="617"/>
      <c r="G28" s="577"/>
      <c r="H28" s="575"/>
      <c r="I28" s="581"/>
      <c r="J28" s="150"/>
      <c r="K28" s="150"/>
    </row>
    <row r="29" spans="1:11" ht="18" customHeight="1">
      <c r="A29" s="566" t="s">
        <v>23</v>
      </c>
      <c r="B29" s="618" t="s">
        <v>348</v>
      </c>
      <c r="C29" s="575"/>
      <c r="D29" s="575"/>
      <c r="E29" s="575"/>
      <c r="F29" s="582"/>
      <c r="G29" s="577"/>
      <c r="H29" s="575"/>
      <c r="I29" s="581"/>
      <c r="J29" s="149"/>
      <c r="K29" s="149"/>
    </row>
    <row r="30" spans="1:11" ht="18" customHeight="1" thickBot="1">
      <c r="A30" s="573" t="s">
        <v>24</v>
      </c>
      <c r="B30" s="619" t="s">
        <v>349</v>
      </c>
      <c r="C30" s="575"/>
      <c r="D30" s="575"/>
      <c r="E30" s="575"/>
      <c r="F30" s="617"/>
      <c r="G30" s="577"/>
      <c r="H30" s="575"/>
      <c r="I30" s="581"/>
      <c r="J30" s="151"/>
      <c r="K30" s="151"/>
    </row>
    <row r="31" spans="1:11" ht="42" customHeight="1" thickBot="1">
      <c r="A31" s="589" t="s">
        <v>25</v>
      </c>
      <c r="B31" s="590" t="s">
        <v>350</v>
      </c>
      <c r="C31" s="591">
        <f>+C19+C25</f>
        <v>0</v>
      </c>
      <c r="D31" s="591">
        <f>+D19+D25</f>
        <v>0</v>
      </c>
      <c r="E31" s="591">
        <f>+E19+E25</f>
        <v>0</v>
      </c>
      <c r="F31" s="590" t="s">
        <v>655</v>
      </c>
      <c r="G31" s="592">
        <f>SUM(G19:G30)</f>
        <v>0</v>
      </c>
      <c r="H31" s="592">
        <f>SUM(H19:H30)</f>
        <v>0</v>
      </c>
      <c r="I31" s="593">
        <f>SUM(I19:I30)</f>
        <v>0</v>
      </c>
      <c r="J31" s="151"/>
      <c r="K31" s="151"/>
    </row>
    <row r="32" spans="1:11" ht="18" customHeight="1" thickBot="1">
      <c r="A32" s="589" t="s">
        <v>26</v>
      </c>
      <c r="B32" s="590" t="s">
        <v>352</v>
      </c>
      <c r="C32" s="604">
        <f>+C18+C31</f>
        <v>39075000</v>
      </c>
      <c r="D32" s="591">
        <f>+D18+D31</f>
        <v>44778498</v>
      </c>
      <c r="E32" s="604">
        <f>+E18+E31</f>
        <v>27000889</v>
      </c>
      <c r="F32" s="590" t="s">
        <v>353</v>
      </c>
      <c r="G32" s="604">
        <f>+G18+G31</f>
        <v>40837000</v>
      </c>
      <c r="H32" s="591">
        <f>+H18+H31</f>
        <v>31289386</v>
      </c>
      <c r="I32" s="620">
        <f>+I18+I31</f>
        <v>29403886</v>
      </c>
      <c r="J32" s="151"/>
      <c r="K32" s="151"/>
    </row>
    <row r="33" spans="1:9" s="133" customFormat="1" ht="18" customHeight="1" thickBot="1">
      <c r="A33" s="589" t="s">
        <v>27</v>
      </c>
      <c r="B33" s="590" t="s">
        <v>87</v>
      </c>
      <c r="C33" s="604">
        <f>IF(C18-G18&lt;0,G18-C18,"-")</f>
        <v>1762000</v>
      </c>
      <c r="D33" s="591" t="str">
        <f>IF(D18-H18&lt;0,H18-D18,"-")</f>
        <v>-</v>
      </c>
      <c r="E33" s="620">
        <f>IF(E18-I18&lt;0,I18-E18,"-")</f>
        <v>2402997</v>
      </c>
      <c r="F33" s="590" t="s">
        <v>88</v>
      </c>
      <c r="G33" s="604" t="str">
        <f>IF(C32-G32&gt;0,C32-G32,"-")</f>
        <v>-</v>
      </c>
      <c r="H33" s="604">
        <f>IF(D32-H32&gt;0,D32-H32,"-")</f>
        <v>13489112</v>
      </c>
      <c r="I33" s="604" t="str">
        <f>IF(E32-I32&gt;0,E32-I32,"-")</f>
        <v>-</v>
      </c>
    </row>
    <row r="34" spans="1:9" ht="18" customHeight="1" thickBot="1">
      <c r="A34" s="589" t="s">
        <v>354</v>
      </c>
      <c r="B34" s="590" t="s">
        <v>325</v>
      </c>
      <c r="C34" s="604">
        <f>IF(C18+C19-G32&lt;0,G32-(C18+C19),"-")</f>
        <v>1762000</v>
      </c>
      <c r="D34" s="591" t="str">
        <f>IF(D18+D19-H32&lt;0,H32-(D18+D19),"-")</f>
        <v>-</v>
      </c>
      <c r="E34" s="604">
        <f>IF(E18+E19-I32&lt;0,I32-(E18+E19),"-")</f>
        <v>2402997</v>
      </c>
      <c r="F34" s="590" t="s">
        <v>326</v>
      </c>
      <c r="G34" s="604" t="str">
        <f>IF(C18+C19-G32&gt;0,C18+C19-G32,"-")</f>
        <v>-</v>
      </c>
      <c r="H34" s="591">
        <f>IF(D18+D19-H32&gt;0,D18+D19-H32,"-")</f>
        <v>13489112</v>
      </c>
      <c r="I34" s="620" t="str">
        <f>IF(E18+E19-I32&gt;0,E18+E19-I32,"-")</f>
        <v>-</v>
      </c>
    </row>
    <row r="36" ht="39.75" customHeight="1"/>
    <row r="37" ht="13.5" customHeight="1"/>
    <row r="38" ht="24" customHeight="1"/>
    <row r="39" spans="1:11" s="10" customFormat="1" ht="35.25" customHeight="1">
      <c r="A39" s="133"/>
      <c r="B39" s="132"/>
      <c r="C39" s="133"/>
      <c r="D39" s="133"/>
      <c r="E39" s="133"/>
      <c r="F39" s="133"/>
      <c r="G39" s="133"/>
      <c r="H39" s="133"/>
      <c r="I39" s="133"/>
      <c r="J39" s="133"/>
      <c r="K39" s="133"/>
    </row>
    <row r="40" spans="1:11" s="10" customFormat="1" ht="12" customHeight="1">
      <c r="A40" s="133"/>
      <c r="B40" s="132"/>
      <c r="C40" s="133"/>
      <c r="D40" s="133"/>
      <c r="E40" s="133"/>
      <c r="F40" s="133"/>
      <c r="G40" s="133"/>
      <c r="H40" s="133"/>
      <c r="I40" s="133"/>
      <c r="J40" s="133"/>
      <c r="K40" s="133"/>
    </row>
    <row r="41" ht="12.75" customHeight="1"/>
    <row r="42" ht="12.75" customHeight="1"/>
    <row r="43" ht="12.75" customHeight="1"/>
    <row r="44" ht="12.75" customHeight="1"/>
    <row r="47" ht="12.75" customHeight="1"/>
    <row r="48" ht="12.75" customHeight="1"/>
    <row r="49" ht="12.75" customHeight="1"/>
    <row r="50" spans="2:17" s="133" customFormat="1" ht="12.75" customHeight="1">
      <c r="B50" s="132"/>
      <c r="L50" s="9"/>
      <c r="M50" s="9"/>
      <c r="N50" s="9"/>
      <c r="O50" s="9"/>
      <c r="P50" s="9"/>
      <c r="Q50" s="9"/>
    </row>
    <row r="51" spans="2:17" s="133" customFormat="1" ht="15.75" customHeight="1">
      <c r="B51" s="132"/>
      <c r="L51" s="9"/>
      <c r="M51" s="9"/>
      <c r="N51" s="9"/>
      <c r="O51" s="9"/>
      <c r="P51" s="9"/>
      <c r="Q51" s="9"/>
    </row>
    <row r="52" spans="2:17" s="133" customFormat="1" ht="12.75" customHeight="1">
      <c r="B52" s="132"/>
      <c r="L52" s="9"/>
      <c r="M52" s="9"/>
      <c r="N52" s="9"/>
      <c r="O52" s="9"/>
      <c r="P52" s="9"/>
      <c r="Q52" s="9"/>
    </row>
    <row r="53" spans="2:17" s="133" customFormat="1" ht="12.75" customHeight="1">
      <c r="B53" s="132"/>
      <c r="L53" s="9"/>
      <c r="M53" s="9"/>
      <c r="N53" s="9"/>
      <c r="O53" s="9"/>
      <c r="P53" s="9"/>
      <c r="Q53" s="9"/>
    </row>
    <row r="54" spans="2:17" s="133" customFormat="1" ht="12.75" customHeight="1">
      <c r="B54" s="132"/>
      <c r="L54" s="9"/>
      <c r="M54" s="9"/>
      <c r="N54" s="9"/>
      <c r="O54" s="9"/>
      <c r="P54" s="9"/>
      <c r="Q54" s="9"/>
    </row>
    <row r="55" spans="2:17" s="133" customFormat="1" ht="12.75" customHeight="1">
      <c r="B55" s="132"/>
      <c r="L55" s="9"/>
      <c r="M55" s="9"/>
      <c r="N55" s="9"/>
      <c r="O55" s="9"/>
      <c r="P55" s="9"/>
      <c r="Q55" s="9"/>
    </row>
    <row r="56" spans="2:17" s="133" customFormat="1" ht="12.75" customHeight="1">
      <c r="B56" s="132"/>
      <c r="L56" s="9"/>
      <c r="M56" s="9"/>
      <c r="N56" s="9"/>
      <c r="O56" s="9"/>
      <c r="P56" s="9"/>
      <c r="Q56" s="9"/>
    </row>
    <row r="58" spans="2:17" s="133" customFormat="1" ht="12.75" customHeight="1">
      <c r="B58" s="132"/>
      <c r="L58" s="9"/>
      <c r="M58" s="9"/>
      <c r="N58" s="9"/>
      <c r="O58" s="9"/>
      <c r="P58" s="9"/>
      <c r="Q58" s="9"/>
    </row>
    <row r="59" spans="2:17" s="133" customFormat="1" ht="12.75" customHeight="1">
      <c r="B59" s="132"/>
      <c r="L59" s="9"/>
      <c r="M59" s="9"/>
      <c r="N59" s="9"/>
      <c r="O59" s="9"/>
      <c r="P59" s="9"/>
      <c r="Q59" s="9"/>
    </row>
    <row r="60" spans="2:17" s="133" customFormat="1" ht="12.75" customHeight="1">
      <c r="B60" s="132"/>
      <c r="L60" s="9"/>
      <c r="M60" s="9"/>
      <c r="N60" s="9"/>
      <c r="O60" s="9"/>
      <c r="P60" s="9"/>
      <c r="Q60" s="9"/>
    </row>
    <row r="61" spans="2:17" s="133" customFormat="1" ht="12.75" customHeight="1">
      <c r="B61" s="132"/>
      <c r="L61" s="9"/>
      <c r="M61" s="9"/>
      <c r="N61" s="9"/>
      <c r="O61" s="9"/>
      <c r="P61" s="9"/>
      <c r="Q61" s="9"/>
    </row>
    <row r="62" spans="2:17" s="133" customFormat="1" ht="15.75" customHeight="1">
      <c r="B62" s="132"/>
      <c r="L62" s="9"/>
      <c r="M62" s="9"/>
      <c r="N62" s="9"/>
      <c r="O62" s="9"/>
      <c r="P62" s="9"/>
      <c r="Q62" s="9"/>
    </row>
    <row r="63" spans="2:17" s="133" customFormat="1" ht="18" customHeight="1">
      <c r="B63" s="132"/>
      <c r="L63" s="9"/>
      <c r="M63" s="9"/>
      <c r="N63" s="9"/>
      <c r="O63" s="9"/>
      <c r="P63" s="9"/>
      <c r="Q63" s="9"/>
    </row>
    <row r="64" spans="2:17" s="133" customFormat="1" ht="18" customHeight="1">
      <c r="B64" s="132"/>
      <c r="L64" s="9"/>
      <c r="M64" s="9"/>
      <c r="N64" s="9"/>
      <c r="O64" s="9"/>
      <c r="P64" s="9"/>
      <c r="Q64" s="9"/>
    </row>
    <row r="65" spans="2:17" s="133" customFormat="1" ht="18" customHeight="1">
      <c r="B65" s="132"/>
      <c r="L65" s="9"/>
      <c r="M65" s="9"/>
      <c r="N65" s="9"/>
      <c r="O65" s="9"/>
      <c r="P65" s="9"/>
      <c r="Q65" s="9"/>
    </row>
  </sheetData>
  <sheetProtection/>
  <mergeCells count="7">
    <mergeCell ref="A1:I1"/>
    <mergeCell ref="F2:I2"/>
    <mergeCell ref="A3:A5"/>
    <mergeCell ref="F3:I3"/>
    <mergeCell ref="B4:B5"/>
    <mergeCell ref="C4:E4"/>
    <mergeCell ref="G4:I4"/>
  </mergeCells>
  <printOptions horizontalCentered="1"/>
  <pageMargins left="0.31496062992125984" right="0.4724409448818898" top="0.5511811023622047" bottom="0.5118110236220472" header="0.2362204724409449" footer="0.2755905511811024"/>
  <pageSetup horizontalDpi="600" verticalDpi="600" orientation="landscape" paperSize="9" scale="72" r:id="rId1"/>
  <headerFooter alignWithMargins="0">
    <oddHeader>&amp;R&amp;"Times New Roman CE,Félkövér dőlt"&amp;11 &amp;"Times New Roman CE,Dőlt"&amp;12 2.2. számú melléklet</oddHeader>
  </headerFooter>
  <colBreaks count="1" manualBreakCount="1">
    <brk id="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65"/>
  <sheetViews>
    <sheetView zoomScaleSheetLayoutView="100" zoomScalePageLayoutView="0" workbookViewId="0" topLeftCell="A1">
      <selection activeCell="I14" sqref="I14"/>
    </sheetView>
  </sheetViews>
  <sheetFormatPr defaultColWidth="9.00390625" defaultRowHeight="12.75"/>
  <cols>
    <col min="1" max="1" width="6.875" style="133" customWidth="1"/>
    <col min="2" max="2" width="49.50390625" style="132" customWidth="1"/>
    <col min="3" max="3" width="18.875" style="133" customWidth="1"/>
    <col min="4" max="4" width="18.625" style="133" customWidth="1"/>
    <col min="5" max="5" width="18.375" style="133" customWidth="1"/>
    <col min="6" max="6" width="43.00390625" style="133" customWidth="1"/>
    <col min="7" max="8" width="18.875" style="133" customWidth="1"/>
    <col min="9" max="9" width="19.00390625" style="133" customWidth="1"/>
    <col min="10" max="11" width="16.375" style="133" customWidth="1"/>
    <col min="12" max="16384" width="9.375" style="9" customWidth="1"/>
  </cols>
  <sheetData>
    <row r="1" spans="1:11" ht="39.75" customHeight="1">
      <c r="A1" s="696" t="s">
        <v>646</v>
      </c>
      <c r="B1" s="696"/>
      <c r="C1" s="696"/>
      <c r="D1" s="696"/>
      <c r="E1" s="696"/>
      <c r="F1" s="696"/>
      <c r="G1" s="696"/>
      <c r="H1" s="696"/>
      <c r="I1" s="696"/>
      <c r="J1" s="135"/>
      <c r="K1" s="135"/>
    </row>
    <row r="2" spans="6:11" ht="14.25" thickBot="1">
      <c r="F2" s="706" t="s">
        <v>667</v>
      </c>
      <c r="G2" s="706"/>
      <c r="H2" s="706"/>
      <c r="I2" s="706"/>
      <c r="J2" s="136"/>
      <c r="K2" s="136"/>
    </row>
    <row r="3" spans="1:13" ht="18" customHeight="1" thickBot="1">
      <c r="A3" s="697" t="s">
        <v>37</v>
      </c>
      <c r="B3" s="137" t="s">
        <v>31</v>
      </c>
      <c r="C3" s="138"/>
      <c r="D3" s="143"/>
      <c r="E3" s="143"/>
      <c r="F3" s="707" t="s">
        <v>32</v>
      </c>
      <c r="G3" s="704"/>
      <c r="H3" s="704"/>
      <c r="I3" s="705"/>
      <c r="J3" s="145"/>
      <c r="K3" s="145"/>
      <c r="L3" s="145"/>
      <c r="M3" s="145"/>
    </row>
    <row r="4" spans="1:13" ht="18" customHeight="1">
      <c r="A4" s="698"/>
      <c r="B4" s="701" t="s">
        <v>35</v>
      </c>
      <c r="C4" s="708" t="s">
        <v>687</v>
      </c>
      <c r="D4" s="709"/>
      <c r="E4" s="710"/>
      <c r="F4" s="153"/>
      <c r="G4" s="708" t="s">
        <v>687</v>
      </c>
      <c r="H4" s="709"/>
      <c r="I4" s="710"/>
      <c r="J4" s="145"/>
      <c r="K4" s="145"/>
      <c r="L4" s="145"/>
      <c r="M4" s="145"/>
    </row>
    <row r="5" spans="1:13" s="10" customFormat="1" ht="35.25" customHeight="1" thickBot="1">
      <c r="A5" s="699"/>
      <c r="B5" s="702"/>
      <c r="C5" s="154" t="s">
        <v>123</v>
      </c>
      <c r="D5" s="155" t="s">
        <v>124</v>
      </c>
      <c r="E5" s="156" t="s">
        <v>360</v>
      </c>
      <c r="F5" s="157" t="s">
        <v>35</v>
      </c>
      <c r="G5" s="154" t="s">
        <v>123</v>
      </c>
      <c r="H5" s="155" t="s">
        <v>124</v>
      </c>
      <c r="I5" s="158" t="s">
        <v>360</v>
      </c>
      <c r="J5" s="146"/>
      <c r="K5" s="146"/>
      <c r="L5" s="146"/>
      <c r="M5" s="146"/>
    </row>
    <row r="6" spans="1:11" s="10" customFormat="1" ht="19.5" customHeight="1" thickBot="1">
      <c r="A6" s="139">
        <v>1</v>
      </c>
      <c r="B6" s="140">
        <v>2</v>
      </c>
      <c r="C6" s="141" t="s">
        <v>3</v>
      </c>
      <c r="D6" s="141" t="s">
        <v>4</v>
      </c>
      <c r="E6" s="142" t="s">
        <v>5</v>
      </c>
      <c r="F6" s="144" t="s">
        <v>6</v>
      </c>
      <c r="G6" s="152" t="s">
        <v>7</v>
      </c>
      <c r="H6" s="141" t="s">
        <v>8</v>
      </c>
      <c r="I6" s="159" t="s">
        <v>9</v>
      </c>
      <c r="J6" s="146"/>
      <c r="K6" s="146"/>
    </row>
    <row r="7" spans="1:11" s="12" customFormat="1" ht="37.5" customHeight="1">
      <c r="A7" s="566" t="s">
        <v>1</v>
      </c>
      <c r="B7" s="567" t="s">
        <v>327</v>
      </c>
      <c r="C7" s="568">
        <v>39075000</v>
      </c>
      <c r="D7" s="568">
        <v>39075000</v>
      </c>
      <c r="E7" s="568">
        <v>21297391</v>
      </c>
      <c r="F7" s="567" t="s">
        <v>260</v>
      </c>
      <c r="G7" s="570">
        <v>39075000</v>
      </c>
      <c r="H7" s="568">
        <v>29383886</v>
      </c>
      <c r="I7" s="609">
        <v>29383886</v>
      </c>
      <c r="J7" s="147"/>
      <c r="K7" s="147"/>
    </row>
    <row r="8" spans="1:11" ht="18" customHeight="1">
      <c r="A8" s="573" t="s">
        <v>2</v>
      </c>
      <c r="B8" s="574" t="s">
        <v>328</v>
      </c>
      <c r="C8" s="575"/>
      <c r="D8" s="575"/>
      <c r="E8" s="575"/>
      <c r="F8" s="574" t="s">
        <v>329</v>
      </c>
      <c r="G8" s="577"/>
      <c r="H8" s="575"/>
      <c r="I8" s="581"/>
      <c r="J8" s="148"/>
      <c r="K8" s="148"/>
    </row>
    <row r="9" spans="1:11" ht="18" customHeight="1">
      <c r="A9" s="573" t="s">
        <v>3</v>
      </c>
      <c r="B9" s="574" t="s">
        <v>330</v>
      </c>
      <c r="C9" s="575"/>
      <c r="D9" s="575">
        <v>242000</v>
      </c>
      <c r="E9" s="575">
        <v>242000</v>
      </c>
      <c r="F9" s="574" t="s">
        <v>107</v>
      </c>
      <c r="G9" s="577"/>
      <c r="H9" s="575">
        <v>143500</v>
      </c>
      <c r="I9" s="578">
        <v>0</v>
      </c>
      <c r="J9" s="148"/>
      <c r="K9" s="148"/>
    </row>
    <row r="10" spans="1:11" ht="18" customHeight="1">
      <c r="A10" s="573" t="s">
        <v>4</v>
      </c>
      <c r="B10" s="574" t="s">
        <v>331</v>
      </c>
      <c r="C10" s="575"/>
      <c r="D10" s="575">
        <f>Összesített!D59</f>
        <v>5461498</v>
      </c>
      <c r="E10" s="575">
        <f>Összesített!E59</f>
        <v>5461498</v>
      </c>
      <c r="F10" s="574" t="s">
        <v>332</v>
      </c>
      <c r="G10" s="577"/>
      <c r="H10" s="575"/>
      <c r="I10" s="581"/>
      <c r="J10" s="148"/>
      <c r="K10" s="148"/>
    </row>
    <row r="11" spans="1:11" ht="18" customHeight="1">
      <c r="A11" s="573" t="s">
        <v>5</v>
      </c>
      <c r="B11" s="574" t="s">
        <v>333</v>
      </c>
      <c r="C11" s="575"/>
      <c r="D11" s="575"/>
      <c r="E11" s="575"/>
      <c r="F11" s="574" t="s">
        <v>263</v>
      </c>
      <c r="G11" s="577">
        <v>1000000</v>
      </c>
      <c r="H11" s="577">
        <v>1000000</v>
      </c>
      <c r="I11" s="577">
        <v>20000</v>
      </c>
      <c r="J11" s="363"/>
      <c r="K11" s="148"/>
    </row>
    <row r="12" spans="1:11" ht="18" customHeight="1">
      <c r="A12" s="573" t="s">
        <v>6</v>
      </c>
      <c r="B12" s="574" t="s">
        <v>334</v>
      </c>
      <c r="C12" s="577"/>
      <c r="D12" s="577"/>
      <c r="E12" s="577"/>
      <c r="F12" s="582"/>
      <c r="G12" s="577"/>
      <c r="H12" s="575"/>
      <c r="I12" s="581"/>
      <c r="J12" s="148"/>
      <c r="K12" s="148"/>
    </row>
    <row r="13" spans="1:11" ht="12" customHeight="1">
      <c r="A13" s="573" t="s">
        <v>7</v>
      </c>
      <c r="B13" s="582"/>
      <c r="C13" s="575"/>
      <c r="D13" s="575"/>
      <c r="E13" s="575"/>
      <c r="F13" s="582"/>
      <c r="G13" s="577"/>
      <c r="H13" s="575"/>
      <c r="I13" s="581"/>
      <c r="J13" s="148"/>
      <c r="K13" s="148"/>
    </row>
    <row r="14" spans="1:11" ht="12" customHeight="1">
      <c r="A14" s="573" t="s">
        <v>8</v>
      </c>
      <c r="B14" s="582"/>
      <c r="C14" s="575"/>
      <c r="D14" s="575"/>
      <c r="E14" s="575"/>
      <c r="F14" s="582"/>
      <c r="G14" s="577"/>
      <c r="H14" s="575"/>
      <c r="I14" s="581"/>
      <c r="J14" s="148"/>
      <c r="K14" s="148"/>
    </row>
    <row r="15" spans="1:11" ht="12" customHeight="1">
      <c r="A15" s="573" t="s">
        <v>9</v>
      </c>
      <c r="B15" s="582"/>
      <c r="C15" s="577"/>
      <c r="D15" s="577"/>
      <c r="E15" s="577"/>
      <c r="F15" s="582"/>
      <c r="G15" s="577"/>
      <c r="H15" s="575"/>
      <c r="I15" s="581"/>
      <c r="J15" s="148"/>
      <c r="K15" s="148"/>
    </row>
    <row r="16" spans="1:11" ht="9.75" customHeight="1">
      <c r="A16" s="573" t="s">
        <v>10</v>
      </c>
      <c r="B16" s="582"/>
      <c r="C16" s="577"/>
      <c r="D16" s="577"/>
      <c r="E16" s="577"/>
      <c r="F16" s="582"/>
      <c r="G16" s="577"/>
      <c r="H16" s="575"/>
      <c r="I16" s="581"/>
      <c r="J16" s="148"/>
      <c r="K16" s="148"/>
    </row>
    <row r="17" spans="1:11" ht="18" customHeight="1" thickBot="1">
      <c r="A17" s="594" t="s">
        <v>11</v>
      </c>
      <c r="B17" s="610"/>
      <c r="C17" s="597"/>
      <c r="D17" s="597"/>
      <c r="E17" s="597"/>
      <c r="F17" s="595" t="s">
        <v>30</v>
      </c>
      <c r="G17" s="597"/>
      <c r="H17" s="598"/>
      <c r="I17" s="599"/>
      <c r="J17" s="148"/>
      <c r="K17" s="148"/>
    </row>
    <row r="18" spans="1:11" ht="36.75" customHeight="1" thickBot="1">
      <c r="A18" s="589" t="s">
        <v>12</v>
      </c>
      <c r="B18" s="590" t="s">
        <v>335</v>
      </c>
      <c r="C18" s="591">
        <f>+C7+C9+C10+C12+C13+C14+C15+C16+C17</f>
        <v>39075000</v>
      </c>
      <c r="D18" s="591">
        <f>+D7+D9+D10+D12+D13+D14+D15+D16+D17</f>
        <v>44778498</v>
      </c>
      <c r="E18" s="591">
        <f>+E7+E9+E10+E12+E13+E14+E15+E16+E17</f>
        <v>27000889</v>
      </c>
      <c r="F18" s="590" t="s">
        <v>336</v>
      </c>
      <c r="G18" s="592">
        <f>+G7+G9+G11+G12+G13+G14+G15+G16+G17</f>
        <v>40075000</v>
      </c>
      <c r="H18" s="592">
        <f>+H7+H9+H11+H12+H13+H14+H15+H16+H17</f>
        <v>30527386</v>
      </c>
      <c r="I18" s="593">
        <f>+I7+I9+I11+I12+I13+I14+I15+I16+I17</f>
        <v>29403886</v>
      </c>
      <c r="J18" s="148"/>
      <c r="K18" s="148"/>
    </row>
    <row r="19" spans="1:11" ht="34.5" customHeight="1">
      <c r="A19" s="566" t="s">
        <v>13</v>
      </c>
      <c r="B19" s="611" t="s">
        <v>337</v>
      </c>
      <c r="C19" s="612">
        <f>+C20+C21+C22+C23+C24</f>
        <v>0</v>
      </c>
      <c r="D19" s="612">
        <f>+D20+D21+D22+D23+D24</f>
        <v>0</v>
      </c>
      <c r="E19" s="612">
        <f>+E20+E21+E22+E23+E24</f>
        <v>0</v>
      </c>
      <c r="F19" s="574" t="s">
        <v>110</v>
      </c>
      <c r="G19" s="570"/>
      <c r="H19" s="568"/>
      <c r="I19" s="613"/>
      <c r="J19" s="148"/>
      <c r="K19" s="148"/>
    </row>
    <row r="20" spans="1:11" ht="18" customHeight="1">
      <c r="A20" s="573" t="s">
        <v>14</v>
      </c>
      <c r="B20" s="614" t="s">
        <v>338</v>
      </c>
      <c r="C20" s="575"/>
      <c r="D20" s="575"/>
      <c r="E20" s="575"/>
      <c r="F20" s="574" t="s">
        <v>113</v>
      </c>
      <c r="G20" s="577">
        <v>0</v>
      </c>
      <c r="H20" s="575"/>
      <c r="I20" s="581"/>
      <c r="J20" s="149"/>
      <c r="K20" s="149"/>
    </row>
    <row r="21" spans="1:11" ht="18" customHeight="1">
      <c r="A21" s="566" t="s">
        <v>15</v>
      </c>
      <c r="B21" s="614" t="s">
        <v>339</v>
      </c>
      <c r="C21" s="575"/>
      <c r="D21" s="575"/>
      <c r="E21" s="575"/>
      <c r="F21" s="574" t="s">
        <v>76</v>
      </c>
      <c r="G21" s="577"/>
      <c r="H21" s="575"/>
      <c r="I21" s="581"/>
      <c r="J21" s="150"/>
      <c r="K21" s="150"/>
    </row>
    <row r="22" spans="1:11" ht="18" customHeight="1">
      <c r="A22" s="573" t="s">
        <v>16</v>
      </c>
      <c r="B22" s="614" t="s">
        <v>340</v>
      </c>
      <c r="C22" s="575"/>
      <c r="D22" s="575"/>
      <c r="E22" s="575"/>
      <c r="F22" s="574" t="s">
        <v>77</v>
      </c>
      <c r="G22" s="577"/>
      <c r="H22" s="575"/>
      <c r="I22" s="581"/>
      <c r="J22" s="150"/>
      <c r="K22" s="150"/>
    </row>
    <row r="23" spans="1:11" ht="18" customHeight="1">
      <c r="A23" s="566" t="s">
        <v>17</v>
      </c>
      <c r="B23" s="614" t="s">
        <v>341</v>
      </c>
      <c r="C23" s="575"/>
      <c r="D23" s="575"/>
      <c r="E23" s="575"/>
      <c r="F23" s="595" t="s">
        <v>317</v>
      </c>
      <c r="G23" s="577"/>
      <c r="H23" s="575"/>
      <c r="I23" s="581"/>
      <c r="J23" s="150"/>
      <c r="K23" s="150"/>
    </row>
    <row r="24" spans="1:11" ht="18" customHeight="1">
      <c r="A24" s="573" t="s">
        <v>18</v>
      </c>
      <c r="B24" s="615" t="s">
        <v>342</v>
      </c>
      <c r="C24" s="575"/>
      <c r="D24" s="575"/>
      <c r="E24" s="575"/>
      <c r="F24" s="574" t="s">
        <v>114</v>
      </c>
      <c r="G24" s="577"/>
      <c r="H24" s="575"/>
      <c r="I24" s="581"/>
      <c r="J24" s="150"/>
      <c r="K24" s="150"/>
    </row>
    <row r="25" spans="1:11" ht="35.25" customHeight="1">
      <c r="A25" s="566" t="s">
        <v>19</v>
      </c>
      <c r="B25" s="616" t="s">
        <v>343</v>
      </c>
      <c r="C25" s="601">
        <f>+C26+C27+C28+C29+C30</f>
        <v>0</v>
      </c>
      <c r="D25" s="601">
        <f>+D26+D27+D28+D29+D30</f>
        <v>0</v>
      </c>
      <c r="E25" s="601">
        <f>+E26+E27+E28+E29+E30</f>
        <v>0</v>
      </c>
      <c r="F25" s="567" t="s">
        <v>112</v>
      </c>
      <c r="G25" s="577"/>
      <c r="H25" s="575"/>
      <c r="I25" s="581"/>
      <c r="J25" s="150"/>
      <c r="K25" s="150"/>
    </row>
    <row r="26" spans="1:11" ht="18" customHeight="1">
      <c r="A26" s="573" t="s">
        <v>20</v>
      </c>
      <c r="B26" s="615" t="s">
        <v>344</v>
      </c>
      <c r="C26" s="575"/>
      <c r="D26" s="575"/>
      <c r="E26" s="575"/>
      <c r="F26" s="567" t="s">
        <v>345</v>
      </c>
      <c r="G26" s="577"/>
      <c r="H26" s="575"/>
      <c r="I26" s="581"/>
      <c r="J26" s="150"/>
      <c r="K26" s="150"/>
    </row>
    <row r="27" spans="1:11" ht="18" customHeight="1">
      <c r="A27" s="566" t="s">
        <v>21</v>
      </c>
      <c r="B27" s="615" t="s">
        <v>346</v>
      </c>
      <c r="C27" s="575"/>
      <c r="D27" s="575">
        <f>Összesített!D64</f>
        <v>0</v>
      </c>
      <c r="E27" s="575">
        <f>Összesített!E64</f>
        <v>0</v>
      </c>
      <c r="F27" s="617" t="s">
        <v>30</v>
      </c>
      <c r="G27" s="577"/>
      <c r="H27" s="575"/>
      <c r="I27" s="581"/>
      <c r="J27" s="150"/>
      <c r="K27" s="150"/>
    </row>
    <row r="28" spans="1:11" ht="18" customHeight="1">
      <c r="A28" s="573" t="s">
        <v>22</v>
      </c>
      <c r="B28" s="614" t="s">
        <v>347</v>
      </c>
      <c r="C28" s="575"/>
      <c r="D28" s="575"/>
      <c r="E28" s="575"/>
      <c r="F28" s="617"/>
      <c r="G28" s="577"/>
      <c r="H28" s="575"/>
      <c r="I28" s="581"/>
      <c r="J28" s="150"/>
      <c r="K28" s="150"/>
    </row>
    <row r="29" spans="1:11" ht="18" customHeight="1">
      <c r="A29" s="566" t="s">
        <v>23</v>
      </c>
      <c r="B29" s="618" t="s">
        <v>348</v>
      </c>
      <c r="C29" s="575"/>
      <c r="D29" s="575"/>
      <c r="E29" s="575"/>
      <c r="F29" s="582"/>
      <c r="G29" s="577"/>
      <c r="H29" s="575"/>
      <c r="I29" s="581"/>
      <c r="J29" s="149"/>
      <c r="K29" s="149"/>
    </row>
    <row r="30" spans="1:11" ht="18" customHeight="1" thickBot="1">
      <c r="A30" s="573" t="s">
        <v>24</v>
      </c>
      <c r="B30" s="619" t="s">
        <v>349</v>
      </c>
      <c r="C30" s="575"/>
      <c r="D30" s="575"/>
      <c r="E30" s="575"/>
      <c r="F30" s="617"/>
      <c r="G30" s="577"/>
      <c r="H30" s="575"/>
      <c r="I30" s="581"/>
      <c r="J30" s="151"/>
      <c r="K30" s="151"/>
    </row>
    <row r="31" spans="1:11" ht="34.5" customHeight="1" thickBot="1">
      <c r="A31" s="589" t="s">
        <v>25</v>
      </c>
      <c r="B31" s="590" t="s">
        <v>350</v>
      </c>
      <c r="C31" s="591">
        <f>+C19+C25</f>
        <v>0</v>
      </c>
      <c r="D31" s="591">
        <f>+D19+D25</f>
        <v>0</v>
      </c>
      <c r="E31" s="591">
        <f>+E19+E25</f>
        <v>0</v>
      </c>
      <c r="F31" s="590" t="s">
        <v>351</v>
      </c>
      <c r="G31" s="592">
        <f>SUM(G19:G30)</f>
        <v>0</v>
      </c>
      <c r="H31" s="592">
        <f>SUM(H19:H30)</f>
        <v>0</v>
      </c>
      <c r="I31" s="593">
        <f>SUM(I19:I30)</f>
        <v>0</v>
      </c>
      <c r="J31" s="151"/>
      <c r="K31" s="151"/>
    </row>
    <row r="32" spans="1:11" ht="18" customHeight="1" thickBot="1">
      <c r="A32" s="589" t="s">
        <v>26</v>
      </c>
      <c r="B32" s="590" t="s">
        <v>352</v>
      </c>
      <c r="C32" s="604">
        <f>+C18+C31</f>
        <v>39075000</v>
      </c>
      <c r="D32" s="591">
        <f>+D18+D31</f>
        <v>44778498</v>
      </c>
      <c r="E32" s="604">
        <f>+E18+E31</f>
        <v>27000889</v>
      </c>
      <c r="F32" s="590" t="s">
        <v>353</v>
      </c>
      <c r="G32" s="604">
        <f>+G18+G31</f>
        <v>40075000</v>
      </c>
      <c r="H32" s="591">
        <f>+H18+H31</f>
        <v>30527386</v>
      </c>
      <c r="I32" s="620">
        <f>+I18+I31</f>
        <v>29403886</v>
      </c>
      <c r="J32" s="151"/>
      <c r="K32" s="151"/>
    </row>
    <row r="33" spans="1:10" s="133" customFormat="1" ht="18" customHeight="1" thickBot="1">
      <c r="A33" s="589" t="s">
        <v>27</v>
      </c>
      <c r="B33" s="590" t="s">
        <v>87</v>
      </c>
      <c r="C33" s="604">
        <f>IF(C32-G32&lt;0,G32-C32,"-")</f>
        <v>1000000</v>
      </c>
      <c r="D33" s="592" t="str">
        <f>IF(D32-H32&lt;0,H32-D32,"-")</f>
        <v>-</v>
      </c>
      <c r="E33" s="593">
        <f>IF(E32-I32&lt;0,I32-E32,"-")</f>
        <v>2402997</v>
      </c>
      <c r="F33" s="590" t="s">
        <v>88</v>
      </c>
      <c r="G33" s="604" t="str">
        <f>IF(C32-G32&gt;0,C32-G32,"-")</f>
        <v>-</v>
      </c>
      <c r="H33" s="592">
        <f>IF(D32-H32&gt;0,D32-H32,"-")</f>
        <v>14251112</v>
      </c>
      <c r="I33" s="593" t="str">
        <f>IF(E32-I32&gt;0,E32-I32,"-")</f>
        <v>-</v>
      </c>
      <c r="J33" s="364"/>
    </row>
    <row r="34" spans="1:9" ht="18" customHeight="1" thickBot="1">
      <c r="A34" s="589" t="s">
        <v>354</v>
      </c>
      <c r="B34" s="590" t="s">
        <v>325</v>
      </c>
      <c r="C34" s="604">
        <f>IF(C18+C19-G32&lt;0,G32-(C18+C19),"-")</f>
        <v>1000000</v>
      </c>
      <c r="D34" s="591" t="str">
        <f>IF(D18+D19-H32&lt;0,H32-(D18+D19),"-")</f>
        <v>-</v>
      </c>
      <c r="E34" s="604">
        <f>IF(E18+E19-I32&lt;0,I32-(E18+E19),"-")</f>
        <v>2402997</v>
      </c>
      <c r="F34" s="590" t="s">
        <v>326</v>
      </c>
      <c r="G34" s="604" t="str">
        <f>IF(C18+C19-G32&gt;0,C18+C19-G32,"-")</f>
        <v>-</v>
      </c>
      <c r="H34" s="591">
        <f>IF(D18+D19-H32&gt;0,D18+D19-H32,"-")</f>
        <v>14251112</v>
      </c>
      <c r="I34" s="620" t="str">
        <f>IF(E18+E19-I32&gt;0,E18+E19-I32,"-")</f>
        <v>-</v>
      </c>
    </row>
    <row r="36" ht="39.75" customHeight="1"/>
    <row r="37" ht="13.5" customHeight="1"/>
    <row r="38" ht="24" customHeight="1"/>
    <row r="39" spans="1:11" s="10" customFormat="1" ht="35.25" customHeight="1">
      <c r="A39" s="133"/>
      <c r="B39" s="132"/>
      <c r="C39" s="133"/>
      <c r="D39" s="133"/>
      <c r="E39" s="133"/>
      <c r="F39" s="133"/>
      <c r="G39" s="133"/>
      <c r="H39" s="133"/>
      <c r="I39" s="133"/>
      <c r="J39" s="133"/>
      <c r="K39" s="133"/>
    </row>
    <row r="40" spans="1:11" s="10" customFormat="1" ht="12" customHeight="1">
      <c r="A40" s="133"/>
      <c r="B40" s="132"/>
      <c r="C40" s="133"/>
      <c r="D40" s="133"/>
      <c r="E40" s="133"/>
      <c r="F40" s="133"/>
      <c r="G40" s="133"/>
      <c r="H40" s="133"/>
      <c r="I40" s="133"/>
      <c r="J40" s="133"/>
      <c r="K40" s="133"/>
    </row>
    <row r="41" ht="12.75" customHeight="1"/>
    <row r="42" ht="12.75" customHeight="1"/>
    <row r="43" ht="12.75" customHeight="1"/>
    <row r="44" ht="12.75" customHeight="1"/>
    <row r="47" ht="12.75" customHeight="1"/>
    <row r="48" ht="12.75" customHeight="1"/>
    <row r="49" ht="12.75" customHeight="1"/>
    <row r="50" spans="2:17" s="133" customFormat="1" ht="12.75" customHeight="1">
      <c r="B50" s="132"/>
      <c r="L50" s="9"/>
      <c r="M50" s="9"/>
      <c r="N50" s="9"/>
      <c r="O50" s="9"/>
      <c r="P50" s="9"/>
      <c r="Q50" s="9"/>
    </row>
    <row r="51" spans="2:17" s="133" customFormat="1" ht="15.75" customHeight="1">
      <c r="B51" s="132"/>
      <c r="L51" s="9"/>
      <c r="M51" s="9"/>
      <c r="N51" s="9"/>
      <c r="O51" s="9"/>
      <c r="P51" s="9"/>
      <c r="Q51" s="9"/>
    </row>
    <row r="52" spans="2:17" s="133" customFormat="1" ht="12.75" customHeight="1">
      <c r="B52" s="132"/>
      <c r="L52" s="9"/>
      <c r="M52" s="9"/>
      <c r="N52" s="9"/>
      <c r="O52" s="9"/>
      <c r="P52" s="9"/>
      <c r="Q52" s="9"/>
    </row>
    <row r="53" spans="2:17" s="133" customFormat="1" ht="12.75" customHeight="1">
      <c r="B53" s="132"/>
      <c r="L53" s="9"/>
      <c r="M53" s="9"/>
      <c r="N53" s="9"/>
      <c r="O53" s="9"/>
      <c r="P53" s="9"/>
      <c r="Q53" s="9"/>
    </row>
    <row r="54" spans="2:17" s="133" customFormat="1" ht="12.75" customHeight="1">
      <c r="B54" s="132"/>
      <c r="L54" s="9"/>
      <c r="M54" s="9"/>
      <c r="N54" s="9"/>
      <c r="O54" s="9"/>
      <c r="P54" s="9"/>
      <c r="Q54" s="9"/>
    </row>
    <row r="55" spans="2:17" s="133" customFormat="1" ht="12.75" customHeight="1">
      <c r="B55" s="132"/>
      <c r="L55" s="9"/>
      <c r="M55" s="9"/>
      <c r="N55" s="9"/>
      <c r="O55" s="9"/>
      <c r="P55" s="9"/>
      <c r="Q55" s="9"/>
    </row>
    <row r="56" spans="2:17" s="133" customFormat="1" ht="12.75" customHeight="1">
      <c r="B56" s="132"/>
      <c r="L56" s="9"/>
      <c r="M56" s="9"/>
      <c r="N56" s="9"/>
      <c r="O56" s="9"/>
      <c r="P56" s="9"/>
      <c r="Q56" s="9"/>
    </row>
    <row r="58" spans="2:17" s="133" customFormat="1" ht="12.75" customHeight="1">
      <c r="B58" s="132"/>
      <c r="L58" s="9"/>
      <c r="M58" s="9"/>
      <c r="N58" s="9"/>
      <c r="O58" s="9"/>
      <c r="P58" s="9"/>
      <c r="Q58" s="9"/>
    </row>
    <row r="59" spans="2:17" s="133" customFormat="1" ht="12.75" customHeight="1">
      <c r="B59" s="132"/>
      <c r="L59" s="9"/>
      <c r="M59" s="9"/>
      <c r="N59" s="9"/>
      <c r="O59" s="9"/>
      <c r="P59" s="9"/>
      <c r="Q59" s="9"/>
    </row>
    <row r="60" spans="2:17" s="133" customFormat="1" ht="12.75" customHeight="1">
      <c r="B60" s="132"/>
      <c r="L60" s="9"/>
      <c r="M60" s="9"/>
      <c r="N60" s="9"/>
      <c r="O60" s="9"/>
      <c r="P60" s="9"/>
      <c r="Q60" s="9"/>
    </row>
    <row r="61" spans="2:17" s="133" customFormat="1" ht="12.75" customHeight="1">
      <c r="B61" s="132"/>
      <c r="L61" s="9"/>
      <c r="M61" s="9"/>
      <c r="N61" s="9"/>
      <c r="O61" s="9"/>
      <c r="P61" s="9"/>
      <c r="Q61" s="9"/>
    </row>
    <row r="62" spans="2:17" s="133" customFormat="1" ht="15.75" customHeight="1">
      <c r="B62" s="132"/>
      <c r="L62" s="9"/>
      <c r="M62" s="9"/>
      <c r="N62" s="9"/>
      <c r="O62" s="9"/>
      <c r="P62" s="9"/>
      <c r="Q62" s="9"/>
    </row>
    <row r="63" spans="2:17" s="133" customFormat="1" ht="18" customHeight="1">
      <c r="B63" s="132"/>
      <c r="L63" s="9"/>
      <c r="M63" s="9"/>
      <c r="N63" s="9"/>
      <c r="O63" s="9"/>
      <c r="P63" s="9"/>
      <c r="Q63" s="9"/>
    </row>
    <row r="64" spans="2:17" s="133" customFormat="1" ht="18" customHeight="1">
      <c r="B64" s="132"/>
      <c r="L64" s="9"/>
      <c r="M64" s="9"/>
      <c r="N64" s="9"/>
      <c r="O64" s="9"/>
      <c r="P64" s="9"/>
      <c r="Q64" s="9"/>
    </row>
    <row r="65" spans="2:17" s="133" customFormat="1" ht="18" customHeight="1">
      <c r="B65" s="132"/>
      <c r="L65" s="9"/>
      <c r="M65" s="9"/>
      <c r="N65" s="9"/>
      <c r="O65" s="9"/>
      <c r="P65" s="9"/>
      <c r="Q65" s="9"/>
    </row>
  </sheetData>
  <sheetProtection/>
  <mergeCells count="7">
    <mergeCell ref="A1:I1"/>
    <mergeCell ref="F2:I2"/>
    <mergeCell ref="A3:A5"/>
    <mergeCell ref="F3:I3"/>
    <mergeCell ref="B4:B5"/>
    <mergeCell ref="C4:E4"/>
    <mergeCell ref="G4:I4"/>
  </mergeCells>
  <printOptions horizontalCentered="1"/>
  <pageMargins left="0.31496062992125984" right="0.4724409448818898" top="0.5511811023622047" bottom="0.5118110236220472" header="0.2362204724409449" footer="0.2755905511811024"/>
  <pageSetup horizontalDpi="600" verticalDpi="600" orientation="landscape" paperSize="9" scale="72" r:id="rId1"/>
  <headerFooter alignWithMargins="0">
    <oddHeader>&amp;R&amp;"Times New Roman CE,Félkövér dőlt"&amp;11 &amp;"Times New Roman CE,Dőlt"&amp;12 2.2.1 számú melléklet</oddHeader>
  </headerFooter>
  <colBreaks count="1" manualBreakCount="1">
    <brk id="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Q65"/>
  <sheetViews>
    <sheetView zoomScaleSheetLayoutView="100" zoomScalePageLayoutView="0" workbookViewId="0" topLeftCell="A1">
      <selection activeCell="F25" sqref="F25"/>
    </sheetView>
  </sheetViews>
  <sheetFormatPr defaultColWidth="9.00390625" defaultRowHeight="12.75"/>
  <cols>
    <col min="1" max="1" width="6.875" style="133" customWidth="1"/>
    <col min="2" max="2" width="55.125" style="132" customWidth="1"/>
    <col min="3" max="5" width="16.375" style="133" customWidth="1"/>
    <col min="6" max="6" width="55.125" style="133" customWidth="1"/>
    <col min="7" max="11" width="16.375" style="133" customWidth="1"/>
    <col min="12" max="16384" width="9.375" style="9" customWidth="1"/>
  </cols>
  <sheetData>
    <row r="1" spans="1:11" ht="39.75" customHeight="1">
      <c r="A1" s="696" t="s">
        <v>682</v>
      </c>
      <c r="B1" s="696"/>
      <c r="C1" s="696"/>
      <c r="D1" s="696"/>
      <c r="E1" s="696"/>
      <c r="F1" s="696"/>
      <c r="G1" s="696"/>
      <c r="H1" s="696"/>
      <c r="I1" s="696"/>
      <c r="J1" s="135"/>
      <c r="K1" s="135"/>
    </row>
    <row r="2" spans="6:11" ht="14.25" thickBot="1">
      <c r="F2" s="706" t="s">
        <v>668</v>
      </c>
      <c r="G2" s="706"/>
      <c r="H2" s="706"/>
      <c r="I2" s="706"/>
      <c r="J2" s="136"/>
      <c r="K2" s="136"/>
    </row>
    <row r="3" spans="1:13" ht="18" customHeight="1" thickBot="1">
      <c r="A3" s="697" t="s">
        <v>37</v>
      </c>
      <c r="B3" s="137" t="s">
        <v>31</v>
      </c>
      <c r="C3" s="138"/>
      <c r="D3" s="143"/>
      <c r="E3" s="143"/>
      <c r="F3" s="707" t="s">
        <v>32</v>
      </c>
      <c r="G3" s="704"/>
      <c r="H3" s="704"/>
      <c r="I3" s="705"/>
      <c r="J3" s="145"/>
      <c r="K3" s="145"/>
      <c r="L3" s="145"/>
      <c r="M3" s="145"/>
    </row>
    <row r="4" spans="1:13" ht="18" customHeight="1">
      <c r="A4" s="698"/>
      <c r="B4" s="701" t="s">
        <v>35</v>
      </c>
      <c r="C4" s="708" t="s">
        <v>687</v>
      </c>
      <c r="D4" s="709"/>
      <c r="E4" s="710"/>
      <c r="F4" s="153"/>
      <c r="G4" s="708" t="s">
        <v>687</v>
      </c>
      <c r="H4" s="709"/>
      <c r="I4" s="710"/>
      <c r="J4" s="145"/>
      <c r="K4" s="145"/>
      <c r="L4" s="145"/>
      <c r="M4" s="145"/>
    </row>
    <row r="5" spans="1:13" s="10" customFormat="1" ht="35.25" customHeight="1" thickBot="1">
      <c r="A5" s="699"/>
      <c r="B5" s="702"/>
      <c r="C5" s="154" t="s">
        <v>123</v>
      </c>
      <c r="D5" s="155" t="s">
        <v>124</v>
      </c>
      <c r="E5" s="156" t="s">
        <v>360</v>
      </c>
      <c r="F5" s="157" t="s">
        <v>35</v>
      </c>
      <c r="G5" s="154" t="s">
        <v>123</v>
      </c>
      <c r="H5" s="155" t="s">
        <v>124</v>
      </c>
      <c r="I5" s="158" t="s">
        <v>360</v>
      </c>
      <c r="J5" s="146"/>
      <c r="K5" s="146"/>
      <c r="L5" s="146"/>
      <c r="M5" s="146"/>
    </row>
    <row r="6" spans="1:11" s="10" customFormat="1" ht="19.5" customHeight="1" thickBot="1">
      <c r="A6" s="139">
        <v>1</v>
      </c>
      <c r="B6" s="140">
        <v>2</v>
      </c>
      <c r="C6" s="141" t="s">
        <v>3</v>
      </c>
      <c r="D6" s="141" t="s">
        <v>4</v>
      </c>
      <c r="E6" s="142" t="s">
        <v>5</v>
      </c>
      <c r="F6" s="144" t="s">
        <v>6</v>
      </c>
      <c r="G6" s="152" t="s">
        <v>7</v>
      </c>
      <c r="H6" s="141" t="s">
        <v>8</v>
      </c>
      <c r="I6" s="159" t="s">
        <v>9</v>
      </c>
      <c r="J6" s="146"/>
      <c r="K6" s="146"/>
    </row>
    <row r="7" spans="1:11" s="12" customFormat="1" ht="33" customHeight="1">
      <c r="A7" s="566" t="s">
        <v>1</v>
      </c>
      <c r="B7" s="567" t="s">
        <v>327</v>
      </c>
      <c r="C7" s="568"/>
      <c r="D7" s="568"/>
      <c r="E7" s="568"/>
      <c r="F7" s="567" t="s">
        <v>260</v>
      </c>
      <c r="G7" s="570">
        <v>762000</v>
      </c>
      <c r="H7" s="568">
        <v>762000</v>
      </c>
      <c r="I7" s="609">
        <v>0</v>
      </c>
      <c r="J7" s="147"/>
      <c r="K7" s="147"/>
    </row>
    <row r="8" spans="1:11" ht="18" customHeight="1">
      <c r="A8" s="573" t="s">
        <v>2</v>
      </c>
      <c r="B8" s="574" t="s">
        <v>328</v>
      </c>
      <c r="C8" s="575"/>
      <c r="D8" s="575"/>
      <c r="E8" s="575"/>
      <c r="F8" s="574" t="s">
        <v>329</v>
      </c>
      <c r="G8" s="577"/>
      <c r="H8" s="575"/>
      <c r="I8" s="581"/>
      <c r="J8" s="148"/>
      <c r="K8" s="148"/>
    </row>
    <row r="9" spans="1:11" ht="18" customHeight="1">
      <c r="A9" s="573" t="s">
        <v>3</v>
      </c>
      <c r="B9" s="574" t="s">
        <v>330</v>
      </c>
      <c r="C9" s="575"/>
      <c r="D9" s="575"/>
      <c r="E9" s="575"/>
      <c r="F9" s="574" t="s">
        <v>107</v>
      </c>
      <c r="G9" s="577"/>
      <c r="H9" s="575"/>
      <c r="I9" s="578"/>
      <c r="J9" s="148"/>
      <c r="K9" s="148"/>
    </row>
    <row r="10" spans="1:11" ht="18" customHeight="1">
      <c r="A10" s="573" t="s">
        <v>4</v>
      </c>
      <c r="B10" s="574" t="s">
        <v>331</v>
      </c>
      <c r="C10" s="575"/>
      <c r="D10" s="575">
        <v>0</v>
      </c>
      <c r="E10" s="575">
        <v>0</v>
      </c>
      <c r="F10" s="574" t="s">
        <v>332</v>
      </c>
      <c r="G10" s="577"/>
      <c r="H10" s="575"/>
      <c r="I10" s="581"/>
      <c r="J10" s="148"/>
      <c r="K10" s="148"/>
    </row>
    <row r="11" spans="1:11" ht="18" customHeight="1">
      <c r="A11" s="573" t="s">
        <v>5</v>
      </c>
      <c r="B11" s="574" t="s">
        <v>333</v>
      </c>
      <c r="C11" s="575"/>
      <c r="D11" s="575"/>
      <c r="E11" s="575"/>
      <c r="F11" s="574" t="s">
        <v>263</v>
      </c>
      <c r="G11" s="577"/>
      <c r="H11" s="577"/>
      <c r="I11" s="577"/>
      <c r="J11" s="148"/>
      <c r="K11" s="148"/>
    </row>
    <row r="12" spans="1:11" ht="18" customHeight="1">
      <c r="A12" s="573" t="s">
        <v>6</v>
      </c>
      <c r="B12" s="574" t="s">
        <v>334</v>
      </c>
      <c r="C12" s="577"/>
      <c r="D12" s="577"/>
      <c r="E12" s="577"/>
      <c r="F12" s="582"/>
      <c r="G12" s="577"/>
      <c r="H12" s="575"/>
      <c r="I12" s="581"/>
      <c r="J12" s="148"/>
      <c r="K12" s="148"/>
    </row>
    <row r="13" spans="1:11" ht="14.25" customHeight="1">
      <c r="A13" s="573" t="s">
        <v>7</v>
      </c>
      <c r="B13" s="582"/>
      <c r="C13" s="575"/>
      <c r="D13" s="575"/>
      <c r="E13" s="575"/>
      <c r="F13" s="582"/>
      <c r="G13" s="577"/>
      <c r="H13" s="575"/>
      <c r="I13" s="581"/>
      <c r="J13" s="148"/>
      <c r="K13" s="148"/>
    </row>
    <row r="14" spans="1:11" ht="13.5" customHeight="1">
      <c r="A14" s="573" t="s">
        <v>8</v>
      </c>
      <c r="B14" s="582"/>
      <c r="C14" s="575"/>
      <c r="D14" s="575"/>
      <c r="E14" s="575"/>
      <c r="F14" s="582"/>
      <c r="G14" s="577"/>
      <c r="H14" s="575"/>
      <c r="I14" s="581"/>
      <c r="J14" s="148"/>
      <c r="K14" s="148"/>
    </row>
    <row r="15" spans="1:11" ht="12" customHeight="1">
      <c r="A15" s="573" t="s">
        <v>9</v>
      </c>
      <c r="B15" s="582"/>
      <c r="C15" s="577"/>
      <c r="D15" s="577"/>
      <c r="E15" s="577"/>
      <c r="F15" s="582"/>
      <c r="G15" s="577"/>
      <c r="H15" s="575"/>
      <c r="I15" s="581"/>
      <c r="J15" s="148"/>
      <c r="K15" s="148"/>
    </row>
    <row r="16" spans="1:11" ht="12.75" customHeight="1">
      <c r="A16" s="573" t="s">
        <v>10</v>
      </c>
      <c r="B16" s="582"/>
      <c r="C16" s="577"/>
      <c r="D16" s="577"/>
      <c r="E16" s="577"/>
      <c r="F16" s="582"/>
      <c r="G16" s="577"/>
      <c r="H16" s="575"/>
      <c r="I16" s="581"/>
      <c r="J16" s="148"/>
      <c r="K16" s="148"/>
    </row>
    <row r="17" spans="1:11" ht="12" customHeight="1" thickBot="1">
      <c r="A17" s="594" t="s">
        <v>11</v>
      </c>
      <c r="B17" s="610"/>
      <c r="C17" s="597"/>
      <c r="D17" s="597"/>
      <c r="E17" s="597"/>
      <c r="F17" s="595" t="s">
        <v>30</v>
      </c>
      <c r="G17" s="597"/>
      <c r="H17" s="598"/>
      <c r="I17" s="599"/>
      <c r="J17" s="148"/>
      <c r="K17" s="148"/>
    </row>
    <row r="18" spans="1:11" ht="36.75" customHeight="1" thickBot="1">
      <c r="A18" s="589" t="s">
        <v>12</v>
      </c>
      <c r="B18" s="590" t="s">
        <v>335</v>
      </c>
      <c r="C18" s="591">
        <f>+C7+C9+C10+C12+C13+C14+C15+C16+C17</f>
        <v>0</v>
      </c>
      <c r="D18" s="591">
        <f>+D7+D9+D10+D12+D13+D14+D15+D16+D17</f>
        <v>0</v>
      </c>
      <c r="E18" s="591">
        <f>+E7+E9+E10+E12+E13+E14+E15+E16+E17</f>
        <v>0</v>
      </c>
      <c r="F18" s="590" t="s">
        <v>336</v>
      </c>
      <c r="G18" s="592">
        <f>+G7+G9+G11+G12+G13+G14+G15+G16+G17</f>
        <v>762000</v>
      </c>
      <c r="H18" s="592">
        <f>+H7+H9+H11+H12+H13+H14+H15+H16+H17</f>
        <v>762000</v>
      </c>
      <c r="I18" s="593">
        <f>+I7+I9+I11+I12+I13+I14+I15+I16+I17</f>
        <v>0</v>
      </c>
      <c r="J18" s="148"/>
      <c r="K18" s="148"/>
    </row>
    <row r="19" spans="1:11" ht="37.5" customHeight="1">
      <c r="A19" s="566" t="s">
        <v>13</v>
      </c>
      <c r="B19" s="611" t="s">
        <v>337</v>
      </c>
      <c r="C19" s="612">
        <f>+C20+C21+C22+C23+C24</f>
        <v>0</v>
      </c>
      <c r="D19" s="612">
        <f>+D20+D21+D22+D23+D24</f>
        <v>0</v>
      </c>
      <c r="E19" s="612">
        <f>+E20+E21+E22+E23+E24</f>
        <v>0</v>
      </c>
      <c r="F19" s="574" t="s">
        <v>110</v>
      </c>
      <c r="G19" s="570"/>
      <c r="H19" s="568"/>
      <c r="I19" s="613"/>
      <c r="J19" s="148"/>
      <c r="K19" s="148"/>
    </row>
    <row r="20" spans="1:11" ht="18" customHeight="1">
      <c r="A20" s="573" t="s">
        <v>14</v>
      </c>
      <c r="B20" s="614" t="s">
        <v>338</v>
      </c>
      <c r="C20" s="575"/>
      <c r="D20" s="575"/>
      <c r="E20" s="575"/>
      <c r="F20" s="574" t="s">
        <v>113</v>
      </c>
      <c r="G20" s="577"/>
      <c r="H20" s="575">
        <f>Összesített!D129</f>
        <v>0</v>
      </c>
      <c r="I20" s="581"/>
      <c r="J20" s="149"/>
      <c r="K20" s="149"/>
    </row>
    <row r="21" spans="1:11" ht="18" customHeight="1">
      <c r="A21" s="566" t="s">
        <v>15</v>
      </c>
      <c r="B21" s="614" t="s">
        <v>339</v>
      </c>
      <c r="C21" s="575"/>
      <c r="D21" s="575"/>
      <c r="E21" s="575"/>
      <c r="F21" s="574" t="s">
        <v>76</v>
      </c>
      <c r="G21" s="577"/>
      <c r="H21" s="575"/>
      <c r="I21" s="581"/>
      <c r="J21" s="150"/>
      <c r="K21" s="150"/>
    </row>
    <row r="22" spans="1:11" ht="18" customHeight="1">
      <c r="A22" s="573" t="s">
        <v>16</v>
      </c>
      <c r="B22" s="614" t="s">
        <v>340</v>
      </c>
      <c r="C22" s="575"/>
      <c r="D22" s="575"/>
      <c r="E22" s="575"/>
      <c r="F22" s="574" t="s">
        <v>77</v>
      </c>
      <c r="G22" s="577"/>
      <c r="H22" s="575"/>
      <c r="I22" s="581"/>
      <c r="J22" s="150"/>
      <c r="K22" s="150"/>
    </row>
    <row r="23" spans="1:11" ht="18" customHeight="1">
      <c r="A23" s="566" t="s">
        <v>17</v>
      </c>
      <c r="B23" s="614" t="s">
        <v>341</v>
      </c>
      <c r="C23" s="575"/>
      <c r="D23" s="575"/>
      <c r="E23" s="575"/>
      <c r="F23" s="595" t="s">
        <v>317</v>
      </c>
      <c r="G23" s="577"/>
      <c r="H23" s="575"/>
      <c r="I23" s="581"/>
      <c r="J23" s="150"/>
      <c r="K23" s="150"/>
    </row>
    <row r="24" spans="1:11" ht="18" customHeight="1">
      <c r="A24" s="573" t="s">
        <v>18</v>
      </c>
      <c r="B24" s="615" t="s">
        <v>342</v>
      </c>
      <c r="C24" s="575"/>
      <c r="D24" s="575"/>
      <c r="E24" s="575"/>
      <c r="F24" s="574" t="s">
        <v>114</v>
      </c>
      <c r="G24" s="577"/>
      <c r="H24" s="575"/>
      <c r="I24" s="581"/>
      <c r="J24" s="150"/>
      <c r="K24" s="150"/>
    </row>
    <row r="25" spans="1:11" ht="36.75" customHeight="1">
      <c r="A25" s="566" t="s">
        <v>19</v>
      </c>
      <c r="B25" s="616" t="s">
        <v>343</v>
      </c>
      <c r="C25" s="601">
        <f>+C26+C27+C28+C29+C30</f>
        <v>0</v>
      </c>
      <c r="D25" s="601">
        <f>+D26+D27+D28+D29+D30</f>
        <v>0</v>
      </c>
      <c r="E25" s="601">
        <f>+E26+E27+E28+E29+E30</f>
        <v>0</v>
      </c>
      <c r="F25" s="567" t="s">
        <v>112</v>
      </c>
      <c r="G25" s="577"/>
      <c r="H25" s="575"/>
      <c r="I25" s="581"/>
      <c r="J25" s="150"/>
      <c r="K25" s="150"/>
    </row>
    <row r="26" spans="1:11" ht="18" customHeight="1">
      <c r="A26" s="573" t="s">
        <v>20</v>
      </c>
      <c r="B26" s="615" t="s">
        <v>344</v>
      </c>
      <c r="C26" s="575"/>
      <c r="D26" s="575"/>
      <c r="E26" s="575"/>
      <c r="F26" s="567" t="s">
        <v>345</v>
      </c>
      <c r="G26" s="577"/>
      <c r="H26" s="575"/>
      <c r="I26" s="581"/>
      <c r="J26" s="150"/>
      <c r="K26" s="150"/>
    </row>
    <row r="27" spans="1:11" ht="18" customHeight="1">
      <c r="A27" s="566" t="s">
        <v>21</v>
      </c>
      <c r="B27" s="615" t="s">
        <v>346</v>
      </c>
      <c r="C27" s="575"/>
      <c r="D27" s="575">
        <f>Összesített!D64</f>
        <v>0</v>
      </c>
      <c r="E27" s="575">
        <f>Összesített!E64</f>
        <v>0</v>
      </c>
      <c r="F27" s="617"/>
      <c r="G27" s="577"/>
      <c r="H27" s="575"/>
      <c r="I27" s="581"/>
      <c r="J27" s="150"/>
      <c r="K27" s="150"/>
    </row>
    <row r="28" spans="1:11" ht="18" customHeight="1">
      <c r="A28" s="573" t="s">
        <v>22</v>
      </c>
      <c r="B28" s="614" t="s">
        <v>347</v>
      </c>
      <c r="C28" s="575"/>
      <c r="D28" s="575"/>
      <c r="E28" s="575"/>
      <c r="F28" s="617"/>
      <c r="G28" s="577"/>
      <c r="H28" s="575"/>
      <c r="I28" s="581"/>
      <c r="J28" s="150"/>
      <c r="K28" s="150"/>
    </row>
    <row r="29" spans="1:11" ht="18" customHeight="1">
      <c r="A29" s="566" t="s">
        <v>23</v>
      </c>
      <c r="B29" s="618" t="s">
        <v>348</v>
      </c>
      <c r="C29" s="575"/>
      <c r="D29" s="575"/>
      <c r="E29" s="575"/>
      <c r="F29" s="582"/>
      <c r="G29" s="577"/>
      <c r="H29" s="575"/>
      <c r="I29" s="581"/>
      <c r="J29" s="149"/>
      <c r="K29" s="149"/>
    </row>
    <row r="30" spans="1:11" ht="18" customHeight="1" thickBot="1">
      <c r="A30" s="573" t="s">
        <v>24</v>
      </c>
      <c r="B30" s="619" t="s">
        <v>349</v>
      </c>
      <c r="C30" s="575"/>
      <c r="D30" s="575"/>
      <c r="E30" s="575"/>
      <c r="F30" s="617"/>
      <c r="G30" s="577"/>
      <c r="H30" s="575"/>
      <c r="I30" s="581"/>
      <c r="J30" s="151"/>
      <c r="K30" s="151"/>
    </row>
    <row r="31" spans="1:11" ht="41.25" customHeight="1" thickBot="1">
      <c r="A31" s="589" t="s">
        <v>25</v>
      </c>
      <c r="B31" s="590" t="s">
        <v>350</v>
      </c>
      <c r="C31" s="591">
        <f>+C19+C25</f>
        <v>0</v>
      </c>
      <c r="D31" s="591">
        <f>+D19+D25</f>
        <v>0</v>
      </c>
      <c r="E31" s="591">
        <f>+E19+E25</f>
        <v>0</v>
      </c>
      <c r="F31" s="590" t="s">
        <v>351</v>
      </c>
      <c r="G31" s="592">
        <f>SUM(G19:G30)</f>
        <v>0</v>
      </c>
      <c r="H31" s="592">
        <f>SUM(H19:H30)</f>
        <v>0</v>
      </c>
      <c r="I31" s="593">
        <f>SUM(I19:I30)</f>
        <v>0</v>
      </c>
      <c r="J31" s="151"/>
      <c r="K31" s="151"/>
    </row>
    <row r="32" spans="1:11" ht="18" customHeight="1" thickBot="1">
      <c r="A32" s="589" t="s">
        <v>26</v>
      </c>
      <c r="B32" s="590" t="s">
        <v>352</v>
      </c>
      <c r="C32" s="604">
        <f>+C18+C31</f>
        <v>0</v>
      </c>
      <c r="D32" s="591">
        <f>+D18+D31</f>
        <v>0</v>
      </c>
      <c r="E32" s="604">
        <f>+E18+E31</f>
        <v>0</v>
      </c>
      <c r="F32" s="590" t="s">
        <v>353</v>
      </c>
      <c r="G32" s="604">
        <f>+G18+G31</f>
        <v>762000</v>
      </c>
      <c r="H32" s="591">
        <f>+H18+H31</f>
        <v>762000</v>
      </c>
      <c r="I32" s="620">
        <f>+I18+I31</f>
        <v>0</v>
      </c>
      <c r="J32" s="151"/>
      <c r="K32" s="151"/>
    </row>
    <row r="33" spans="1:9" s="133" customFormat="1" ht="18" customHeight="1" thickBot="1">
      <c r="A33" s="589" t="s">
        <v>27</v>
      </c>
      <c r="B33" s="590" t="s">
        <v>87</v>
      </c>
      <c r="C33" s="604">
        <f>IF(C18-G18&lt;0,G18-C18,"-")</f>
        <v>762000</v>
      </c>
      <c r="D33" s="591">
        <f>IF(D18-H18&lt;0,H18-D18,"-")</f>
        <v>762000</v>
      </c>
      <c r="E33" s="620" t="str">
        <f>IF(E18-I18&lt;0,I18-E18,"-")</f>
        <v>-</v>
      </c>
      <c r="F33" s="590" t="s">
        <v>88</v>
      </c>
      <c r="G33" s="604" t="str">
        <f>IF(C18-G18&gt;0,C18-G18,"-")</f>
        <v>-</v>
      </c>
      <c r="H33" s="591" t="str">
        <f>IF(D18-H18&gt;0,D18-H18,"-")</f>
        <v>-</v>
      </c>
      <c r="I33" s="620" t="str">
        <f>IF(E18-I18&gt;0,E18-I18,"-")</f>
        <v>-</v>
      </c>
    </row>
    <row r="34" spans="1:9" ht="18" customHeight="1" thickBot="1">
      <c r="A34" s="589" t="s">
        <v>354</v>
      </c>
      <c r="B34" s="590" t="s">
        <v>325</v>
      </c>
      <c r="C34" s="604">
        <f>IF(C18+C19-G32&lt;0,G32-(C18+C19),"-")</f>
        <v>762000</v>
      </c>
      <c r="D34" s="591">
        <f>IF(D18+D19-H32&lt;0,H32-(D18+D19),"-")</f>
        <v>762000</v>
      </c>
      <c r="E34" s="604" t="str">
        <f>IF(E18+E19-I32&lt;0,I32-(E18+E19),"-")</f>
        <v>-</v>
      </c>
      <c r="F34" s="590" t="s">
        <v>326</v>
      </c>
      <c r="G34" s="604" t="str">
        <f>IF(C18+C19-G32&gt;0,C18+C19-G32,"-")</f>
        <v>-</v>
      </c>
      <c r="H34" s="591" t="str">
        <f>IF(D18+D19-H32&gt;0,D18+D19-H32,"-")</f>
        <v>-</v>
      </c>
      <c r="I34" s="620" t="str">
        <f>IF(E18+E19-I32&gt;0,E18+E19-I32,"-")</f>
        <v>-</v>
      </c>
    </row>
    <row r="36" ht="39.75" customHeight="1"/>
    <row r="37" ht="13.5" customHeight="1"/>
    <row r="38" ht="24" customHeight="1"/>
    <row r="39" spans="1:11" s="10" customFormat="1" ht="35.25" customHeight="1">
      <c r="A39" s="133"/>
      <c r="B39" s="132"/>
      <c r="C39" s="133"/>
      <c r="D39" s="133"/>
      <c r="E39" s="133"/>
      <c r="F39" s="133"/>
      <c r="G39" s="133"/>
      <c r="H39" s="133"/>
      <c r="I39" s="133"/>
      <c r="J39" s="133"/>
      <c r="K39" s="133"/>
    </row>
    <row r="40" spans="1:11" s="10" customFormat="1" ht="12" customHeight="1">
      <c r="A40" s="133"/>
      <c r="B40" s="132"/>
      <c r="C40" s="133"/>
      <c r="D40" s="133"/>
      <c r="E40" s="133"/>
      <c r="F40" s="133"/>
      <c r="G40" s="133"/>
      <c r="H40" s="133"/>
      <c r="I40" s="133"/>
      <c r="J40" s="133"/>
      <c r="K40" s="133"/>
    </row>
    <row r="41" ht="12.75" customHeight="1"/>
    <row r="42" ht="12.75" customHeight="1"/>
    <row r="43" ht="12.75" customHeight="1"/>
    <row r="44" ht="12.75" customHeight="1"/>
    <row r="47" ht="12.75" customHeight="1"/>
    <row r="48" ht="12.75" customHeight="1"/>
    <row r="49" ht="12.75" customHeight="1"/>
    <row r="50" spans="2:17" s="133" customFormat="1" ht="12.75" customHeight="1">
      <c r="B50" s="132"/>
      <c r="L50" s="9"/>
      <c r="M50" s="9"/>
      <c r="N50" s="9"/>
      <c r="O50" s="9"/>
      <c r="P50" s="9"/>
      <c r="Q50" s="9"/>
    </row>
    <row r="51" spans="2:17" s="133" customFormat="1" ht="15.75" customHeight="1">
      <c r="B51" s="132"/>
      <c r="L51" s="9"/>
      <c r="M51" s="9"/>
      <c r="N51" s="9"/>
      <c r="O51" s="9"/>
      <c r="P51" s="9"/>
      <c r="Q51" s="9"/>
    </row>
    <row r="52" spans="2:17" s="133" customFormat="1" ht="12.75" customHeight="1">
      <c r="B52" s="132"/>
      <c r="L52" s="9"/>
      <c r="M52" s="9"/>
      <c r="N52" s="9"/>
      <c r="O52" s="9"/>
      <c r="P52" s="9"/>
      <c r="Q52" s="9"/>
    </row>
    <row r="53" spans="2:17" s="133" customFormat="1" ht="12.75" customHeight="1">
      <c r="B53" s="132"/>
      <c r="L53" s="9"/>
      <c r="M53" s="9"/>
      <c r="N53" s="9"/>
      <c r="O53" s="9"/>
      <c r="P53" s="9"/>
      <c r="Q53" s="9"/>
    </row>
    <row r="54" spans="2:17" s="133" customFormat="1" ht="12.75" customHeight="1">
      <c r="B54" s="132"/>
      <c r="L54" s="9"/>
      <c r="M54" s="9"/>
      <c r="N54" s="9"/>
      <c r="O54" s="9"/>
      <c r="P54" s="9"/>
      <c r="Q54" s="9"/>
    </row>
    <row r="55" spans="2:17" s="133" customFormat="1" ht="12.75" customHeight="1">
      <c r="B55" s="132"/>
      <c r="L55" s="9"/>
      <c r="M55" s="9"/>
      <c r="N55" s="9"/>
      <c r="O55" s="9"/>
      <c r="P55" s="9"/>
      <c r="Q55" s="9"/>
    </row>
    <row r="56" spans="2:17" s="133" customFormat="1" ht="12.75" customHeight="1">
      <c r="B56" s="132"/>
      <c r="L56" s="9"/>
      <c r="M56" s="9"/>
      <c r="N56" s="9"/>
      <c r="O56" s="9"/>
      <c r="P56" s="9"/>
      <c r="Q56" s="9"/>
    </row>
    <row r="58" spans="2:17" s="133" customFormat="1" ht="12.75" customHeight="1">
      <c r="B58" s="132"/>
      <c r="L58" s="9"/>
      <c r="M58" s="9"/>
      <c r="N58" s="9"/>
      <c r="O58" s="9"/>
      <c r="P58" s="9"/>
      <c r="Q58" s="9"/>
    </row>
    <row r="59" spans="2:17" s="133" customFormat="1" ht="12.75" customHeight="1">
      <c r="B59" s="132"/>
      <c r="L59" s="9"/>
      <c r="M59" s="9"/>
      <c r="N59" s="9"/>
      <c r="O59" s="9"/>
      <c r="P59" s="9"/>
      <c r="Q59" s="9"/>
    </row>
    <row r="60" spans="2:17" s="133" customFormat="1" ht="12.75" customHeight="1">
      <c r="B60" s="132"/>
      <c r="L60" s="9"/>
      <c r="M60" s="9"/>
      <c r="N60" s="9"/>
      <c r="O60" s="9"/>
      <c r="P60" s="9"/>
      <c r="Q60" s="9"/>
    </row>
    <row r="61" spans="2:17" s="133" customFormat="1" ht="12.75" customHeight="1">
      <c r="B61" s="132"/>
      <c r="L61" s="9"/>
      <c r="M61" s="9"/>
      <c r="N61" s="9"/>
      <c r="O61" s="9"/>
      <c r="P61" s="9"/>
      <c r="Q61" s="9"/>
    </row>
    <row r="62" spans="2:17" s="133" customFormat="1" ht="15.75" customHeight="1">
      <c r="B62" s="132"/>
      <c r="L62" s="9"/>
      <c r="M62" s="9"/>
      <c r="N62" s="9"/>
      <c r="O62" s="9"/>
      <c r="P62" s="9"/>
      <c r="Q62" s="9"/>
    </row>
    <row r="63" spans="2:17" s="133" customFormat="1" ht="18" customHeight="1">
      <c r="B63" s="132"/>
      <c r="L63" s="9"/>
      <c r="M63" s="9"/>
      <c r="N63" s="9"/>
      <c r="O63" s="9"/>
      <c r="P63" s="9"/>
      <c r="Q63" s="9"/>
    </row>
    <row r="64" spans="2:17" s="133" customFormat="1" ht="18" customHeight="1">
      <c r="B64" s="132"/>
      <c r="L64" s="9"/>
      <c r="M64" s="9"/>
      <c r="N64" s="9"/>
      <c r="O64" s="9"/>
      <c r="P64" s="9"/>
      <c r="Q64" s="9"/>
    </row>
    <row r="65" spans="2:17" s="133" customFormat="1" ht="18" customHeight="1">
      <c r="B65" s="132"/>
      <c r="L65" s="9"/>
      <c r="M65" s="9"/>
      <c r="N65" s="9"/>
      <c r="O65" s="9"/>
      <c r="P65" s="9"/>
      <c r="Q65" s="9"/>
    </row>
  </sheetData>
  <sheetProtection/>
  <mergeCells count="7">
    <mergeCell ref="A1:I1"/>
    <mergeCell ref="F2:I2"/>
    <mergeCell ref="A3:A5"/>
    <mergeCell ref="F3:I3"/>
    <mergeCell ref="B4:B5"/>
    <mergeCell ref="C4:E4"/>
    <mergeCell ref="G4:I4"/>
  </mergeCells>
  <printOptions horizontalCentered="1"/>
  <pageMargins left="0.31496062992125984" right="0.4724409448818898" top="0.5511811023622047" bottom="0.5118110236220472" header="0.2362204724409449" footer="0.2755905511811024"/>
  <pageSetup horizontalDpi="600" verticalDpi="600" orientation="landscape" paperSize="9" scale="72" r:id="rId1"/>
  <headerFooter alignWithMargins="0">
    <oddHeader>&amp;R&amp;"Times New Roman CE,Félkövér dőlt"&amp;11 &amp;"Times New Roman CE,Dőlt"&amp;12 2.2.2 számú melléklet</oddHeader>
  </headerFooter>
  <colBreaks count="1" manualBreakCount="1">
    <brk id="9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31"/>
  <sheetViews>
    <sheetView view="pageLayout" workbookViewId="0" topLeftCell="A1">
      <selection activeCell="C11" sqref="C11"/>
    </sheetView>
  </sheetViews>
  <sheetFormatPr defaultColWidth="9.00390625" defaultRowHeight="12.75"/>
  <cols>
    <col min="1" max="1" width="67.375" style="0" customWidth="1"/>
    <col min="2" max="5" width="28.00390625" style="0" customWidth="1"/>
  </cols>
  <sheetData>
    <row r="1" spans="1:5" ht="18.75">
      <c r="A1" s="23"/>
      <c r="B1" s="23"/>
      <c r="C1" s="23"/>
      <c r="D1" s="23"/>
      <c r="E1" s="23"/>
    </row>
    <row r="2" spans="1:5" ht="13.5" thickBot="1">
      <c r="A2" s="24"/>
      <c r="B2" s="24"/>
      <c r="C2" s="24"/>
      <c r="D2" s="24"/>
      <c r="E2" s="24"/>
    </row>
    <row r="3" spans="1:5" s="129" customFormat="1" ht="18.75">
      <c r="A3" s="35" t="s">
        <v>35</v>
      </c>
      <c r="B3" s="35" t="s">
        <v>120</v>
      </c>
      <c r="C3" s="130" t="s">
        <v>129</v>
      </c>
      <c r="D3" s="711" t="s">
        <v>362</v>
      </c>
      <c r="E3" s="713" t="s">
        <v>130</v>
      </c>
    </row>
    <row r="4" spans="1:5" s="129" customFormat="1" ht="19.5" thickBot="1">
      <c r="A4" s="36"/>
      <c r="B4" s="36" t="s">
        <v>121</v>
      </c>
      <c r="C4" s="131" t="s">
        <v>121</v>
      </c>
      <c r="D4" s="712"/>
      <c r="E4" s="714"/>
    </row>
    <row r="5" spans="1:5" ht="18.75">
      <c r="A5" s="627" t="s">
        <v>122</v>
      </c>
      <c r="B5" s="25"/>
      <c r="C5" s="25"/>
      <c r="D5" s="25"/>
      <c r="E5" s="623"/>
    </row>
    <row r="6" spans="1:5" ht="18.75">
      <c r="A6" s="125" t="s">
        <v>669</v>
      </c>
      <c r="B6" s="27">
        <v>720000</v>
      </c>
      <c r="C6" s="27">
        <v>230000</v>
      </c>
      <c r="D6" s="27">
        <v>230000</v>
      </c>
      <c r="E6" s="33">
        <f aca="true" t="shared" si="0" ref="E6:E14">D6/C6*100</f>
        <v>100</v>
      </c>
    </row>
    <row r="7" spans="1:5" ht="18.75">
      <c r="A7" s="625" t="s">
        <v>679</v>
      </c>
      <c r="B7" s="624">
        <v>0</v>
      </c>
      <c r="C7" s="26">
        <v>200000</v>
      </c>
      <c r="D7" s="26">
        <v>200000</v>
      </c>
      <c r="E7" s="33">
        <v>100</v>
      </c>
    </row>
    <row r="8" spans="1:5" ht="18.75">
      <c r="A8" s="126" t="s">
        <v>670</v>
      </c>
      <c r="B8" s="29">
        <v>1800000</v>
      </c>
      <c r="C8" s="29">
        <v>995000</v>
      </c>
      <c r="D8" s="26">
        <v>995000</v>
      </c>
      <c r="E8" s="33">
        <f t="shared" si="0"/>
        <v>100</v>
      </c>
    </row>
    <row r="9" spans="1:5" ht="18.75">
      <c r="A9" s="126" t="s">
        <v>684</v>
      </c>
      <c r="B9" s="29">
        <v>150000</v>
      </c>
      <c r="C9" s="29">
        <v>0</v>
      </c>
      <c r="D9" s="26">
        <v>0</v>
      </c>
      <c r="E9" s="33"/>
    </row>
    <row r="10" spans="1:5" ht="18.75">
      <c r="A10" s="126" t="s">
        <v>659</v>
      </c>
      <c r="B10" s="29">
        <v>1635000</v>
      </c>
      <c r="C10" s="29">
        <v>1319219</v>
      </c>
      <c r="D10" s="28">
        <v>1319219</v>
      </c>
      <c r="E10" s="34">
        <f t="shared" si="0"/>
        <v>100</v>
      </c>
    </row>
    <row r="11" spans="1:5" ht="18.75">
      <c r="A11" s="127" t="s">
        <v>359</v>
      </c>
      <c r="B11" s="29">
        <v>250000</v>
      </c>
      <c r="C11" s="29">
        <v>5000</v>
      </c>
      <c r="D11" s="29">
        <v>0</v>
      </c>
      <c r="E11" s="33">
        <f t="shared" si="0"/>
        <v>0</v>
      </c>
    </row>
    <row r="12" spans="1:5" ht="19.5" thickBot="1">
      <c r="A12" s="127" t="s">
        <v>665</v>
      </c>
      <c r="B12" s="639">
        <v>0</v>
      </c>
      <c r="C12" s="26">
        <v>1338800</v>
      </c>
      <c r="D12" s="641">
        <v>1338800</v>
      </c>
      <c r="E12" s="33">
        <f t="shared" si="0"/>
        <v>100</v>
      </c>
    </row>
    <row r="13" spans="1:5" ht="19.5" thickBot="1">
      <c r="A13" s="626" t="s">
        <v>683</v>
      </c>
      <c r="B13" s="622">
        <v>800000</v>
      </c>
      <c r="C13" s="639">
        <v>1972000</v>
      </c>
      <c r="D13" s="29">
        <v>1972000</v>
      </c>
      <c r="E13" s="643">
        <f t="shared" si="0"/>
        <v>100</v>
      </c>
    </row>
    <row r="14" spans="1:5" ht="19.5" thickBot="1">
      <c r="A14" s="628" t="s">
        <v>299</v>
      </c>
      <c r="B14" s="621">
        <f>SUM(B6:B13)</f>
        <v>5355000</v>
      </c>
      <c r="C14" s="621">
        <f>SUM(C6:C13)</f>
        <v>6060019</v>
      </c>
      <c r="D14" s="645">
        <f>SUM(D6:D13)</f>
        <v>6055019</v>
      </c>
      <c r="E14" s="644">
        <f t="shared" si="0"/>
        <v>99.91749200786334</v>
      </c>
    </row>
    <row r="15" spans="3:6" ht="12.75">
      <c r="C15" s="25"/>
      <c r="D15" s="25"/>
      <c r="E15" s="128"/>
      <c r="F15" s="640"/>
    </row>
    <row r="31" spans="1:5" s="129" customFormat="1" ht="12.75">
      <c r="A31"/>
      <c r="B31"/>
      <c r="C31"/>
      <c r="D31"/>
      <c r="E31"/>
    </row>
  </sheetData>
  <sheetProtection/>
  <mergeCells count="2">
    <mergeCell ref="D3:D4"/>
    <mergeCell ref="E3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  <headerFooter>
    <oddHeader>&amp;C&amp;"Times New Roman CE,Félkövér"&amp;12
Mórágy Községi Önkormányzat 2020. évi szociális kiadásainak előirányzata&amp;R&amp;"Times New Roman CE,Dőlt"&amp;11 3. számú melléklet
adatok ezer forintban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21"/>
  <sheetViews>
    <sheetView view="pageLayout" workbookViewId="0" topLeftCell="A1">
      <selection activeCell="D18" sqref="D18"/>
    </sheetView>
  </sheetViews>
  <sheetFormatPr defaultColWidth="9.00390625" defaultRowHeight="12.75"/>
  <cols>
    <col min="1" max="1" width="11.375" style="166" bestFit="1" customWidth="1"/>
    <col min="2" max="2" width="74.375" style="166" customWidth="1"/>
    <col min="3" max="3" width="16.625" style="166" customWidth="1"/>
    <col min="4" max="4" width="14.50390625" style="0" customWidth="1"/>
    <col min="5" max="5" width="18.875" style="0" customWidth="1"/>
  </cols>
  <sheetData>
    <row r="1" ht="12.75">
      <c r="C1" s="167" t="s">
        <v>666</v>
      </c>
    </row>
    <row r="2" spans="1:5" ht="31.5">
      <c r="A2" s="168" t="s">
        <v>365</v>
      </c>
      <c r="B2" s="168" t="s">
        <v>35</v>
      </c>
      <c r="C2" s="347" t="s">
        <v>366</v>
      </c>
      <c r="D2" s="347" t="s">
        <v>638</v>
      </c>
      <c r="E2" s="169" t="s">
        <v>639</v>
      </c>
    </row>
    <row r="3" spans="1:5" ht="12.75">
      <c r="A3" s="170" t="s">
        <v>367</v>
      </c>
      <c r="B3" s="171" t="s">
        <v>368</v>
      </c>
      <c r="C3" s="172">
        <v>171754439</v>
      </c>
      <c r="D3" s="172">
        <v>9860772</v>
      </c>
      <c r="E3" s="175">
        <f>C3+D3</f>
        <v>181615211</v>
      </c>
    </row>
    <row r="4" spans="1:5" ht="12.75">
      <c r="A4" s="170" t="s">
        <v>369</v>
      </c>
      <c r="B4" s="171" t="s">
        <v>370</v>
      </c>
      <c r="C4" s="172">
        <v>143190747</v>
      </c>
      <c r="D4" s="172">
        <v>45248731</v>
      </c>
      <c r="E4" s="175">
        <f>C4+D4</f>
        <v>188439478</v>
      </c>
    </row>
    <row r="5" spans="1:5" ht="12.75">
      <c r="A5" s="173" t="s">
        <v>371</v>
      </c>
      <c r="B5" s="174" t="s">
        <v>372</v>
      </c>
      <c r="C5" s="175">
        <f>C3-C4</f>
        <v>28563692</v>
      </c>
      <c r="D5" s="175">
        <f>D3-D4</f>
        <v>-35387959</v>
      </c>
      <c r="E5" s="175">
        <f>E3-E4</f>
        <v>-6824267</v>
      </c>
    </row>
    <row r="6" spans="1:5" ht="12.75">
      <c r="A6" s="170" t="s">
        <v>373</v>
      </c>
      <c r="B6" s="171" t="s">
        <v>374</v>
      </c>
      <c r="C6" s="172">
        <v>26186195</v>
      </c>
      <c r="D6" s="172">
        <v>36774142</v>
      </c>
      <c r="E6" s="175">
        <f aca="true" t="shared" si="0" ref="E6:E16">C6+D6</f>
        <v>62960337</v>
      </c>
    </row>
    <row r="7" spans="1:5" ht="12.75">
      <c r="A7" s="170" t="s">
        <v>375</v>
      </c>
      <c r="B7" s="171" t="s">
        <v>376</v>
      </c>
      <c r="C7" s="172">
        <v>37965582</v>
      </c>
      <c r="D7" s="172">
        <v>0</v>
      </c>
      <c r="E7" s="175">
        <f t="shared" si="0"/>
        <v>37965582</v>
      </c>
    </row>
    <row r="8" spans="1:5" ht="12.75">
      <c r="A8" s="173" t="s">
        <v>377</v>
      </c>
      <c r="B8" s="174" t="s">
        <v>378</v>
      </c>
      <c r="C8" s="175">
        <f>C6-C7</f>
        <v>-11779387</v>
      </c>
      <c r="D8" s="175">
        <f>D6-D7</f>
        <v>36774142</v>
      </c>
      <c r="E8" s="175">
        <f t="shared" si="0"/>
        <v>24994755</v>
      </c>
    </row>
    <row r="9" spans="1:5" ht="12.75">
      <c r="A9" s="173" t="s">
        <v>379</v>
      </c>
      <c r="B9" s="174" t="s">
        <v>380</v>
      </c>
      <c r="C9" s="175">
        <f>C5+C8</f>
        <v>16784305</v>
      </c>
      <c r="D9" s="175">
        <f>D5+D8</f>
        <v>1386183</v>
      </c>
      <c r="E9" s="175">
        <f t="shared" si="0"/>
        <v>18170488</v>
      </c>
    </row>
    <row r="10" spans="1:5" ht="12.75">
      <c r="A10" s="170" t="s">
        <v>381</v>
      </c>
      <c r="B10" s="171" t="s">
        <v>382</v>
      </c>
      <c r="C10" s="172">
        <v>0</v>
      </c>
      <c r="D10" s="172">
        <v>0</v>
      </c>
      <c r="E10" s="175">
        <f t="shared" si="0"/>
        <v>0</v>
      </c>
    </row>
    <row r="11" spans="1:5" ht="12.75">
      <c r="A11" s="170" t="s">
        <v>383</v>
      </c>
      <c r="B11" s="171" t="s">
        <v>384</v>
      </c>
      <c r="C11" s="172">
        <v>0</v>
      </c>
      <c r="D11" s="172">
        <v>0</v>
      </c>
      <c r="E11" s="175">
        <f t="shared" si="0"/>
        <v>0</v>
      </c>
    </row>
    <row r="12" spans="1:5" ht="12.75">
      <c r="A12" s="173" t="s">
        <v>385</v>
      </c>
      <c r="B12" s="174" t="s">
        <v>386</v>
      </c>
      <c r="C12" s="175">
        <f>C10-C11</f>
        <v>0</v>
      </c>
      <c r="D12" s="175">
        <f>D10-D11</f>
        <v>0</v>
      </c>
      <c r="E12" s="175">
        <f t="shared" si="0"/>
        <v>0</v>
      </c>
    </row>
    <row r="13" spans="1:5" ht="12.75">
      <c r="A13" s="170" t="s">
        <v>387</v>
      </c>
      <c r="B13" s="171" t="s">
        <v>388</v>
      </c>
      <c r="C13" s="172">
        <v>0</v>
      </c>
      <c r="D13" s="172">
        <v>0</v>
      </c>
      <c r="E13" s="175">
        <f t="shared" si="0"/>
        <v>0</v>
      </c>
    </row>
    <row r="14" spans="1:5" ht="12.75">
      <c r="A14" s="170" t="s">
        <v>389</v>
      </c>
      <c r="B14" s="171" t="s">
        <v>390</v>
      </c>
      <c r="C14" s="172">
        <v>0</v>
      </c>
      <c r="D14" s="172">
        <v>0</v>
      </c>
      <c r="E14" s="175">
        <f t="shared" si="0"/>
        <v>0</v>
      </c>
    </row>
    <row r="15" spans="1:5" ht="12.75">
      <c r="A15" s="173" t="s">
        <v>391</v>
      </c>
      <c r="B15" s="174" t="s">
        <v>392</v>
      </c>
      <c r="C15" s="175">
        <f>C13-C14</f>
        <v>0</v>
      </c>
      <c r="D15" s="175">
        <f>D13-D14</f>
        <v>0</v>
      </c>
      <c r="E15" s="175">
        <f t="shared" si="0"/>
        <v>0</v>
      </c>
    </row>
    <row r="16" spans="1:5" ht="12.75">
      <c r="A16" s="173" t="s">
        <v>393</v>
      </c>
      <c r="B16" s="174" t="s">
        <v>394</v>
      </c>
      <c r="C16" s="175">
        <f>C12+C15</f>
        <v>0</v>
      </c>
      <c r="D16" s="175">
        <f>D12+D15</f>
        <v>0</v>
      </c>
      <c r="E16" s="175">
        <f t="shared" si="0"/>
        <v>0</v>
      </c>
    </row>
    <row r="17" spans="1:5" ht="12.75">
      <c r="A17" s="173" t="s">
        <v>395</v>
      </c>
      <c r="B17" s="174" t="s">
        <v>396</v>
      </c>
      <c r="C17" s="175">
        <f>C16+C9</f>
        <v>16784305</v>
      </c>
      <c r="D17" s="175">
        <f>D16+D9</f>
        <v>1386183</v>
      </c>
      <c r="E17" s="175">
        <f>E16+E9</f>
        <v>18170488</v>
      </c>
    </row>
    <row r="18" spans="1:5" ht="25.5">
      <c r="A18" s="173" t="s">
        <v>397</v>
      </c>
      <c r="B18" s="174" t="s">
        <v>398</v>
      </c>
      <c r="C18" s="175">
        <v>2292385</v>
      </c>
      <c r="D18" s="175">
        <v>0</v>
      </c>
      <c r="E18" s="175">
        <f>C18+D18</f>
        <v>2292385</v>
      </c>
    </row>
    <row r="19" spans="1:5" ht="12.75">
      <c r="A19" s="173" t="s">
        <v>399</v>
      </c>
      <c r="B19" s="174" t="s">
        <v>400</v>
      </c>
      <c r="C19" s="175">
        <f>C9-C18</f>
        <v>14491920</v>
      </c>
      <c r="D19" s="175">
        <f>D9-D18</f>
        <v>1386183</v>
      </c>
      <c r="E19" s="175">
        <f>E9-E18</f>
        <v>15878103</v>
      </c>
    </row>
    <row r="20" spans="1:5" ht="12.75">
      <c r="A20" s="173" t="s">
        <v>401</v>
      </c>
      <c r="B20" s="176" t="s">
        <v>402</v>
      </c>
      <c r="C20" s="175">
        <v>0</v>
      </c>
      <c r="D20" s="175">
        <v>0</v>
      </c>
      <c r="E20" s="175">
        <v>0</v>
      </c>
    </row>
    <row r="21" spans="1:5" ht="25.5">
      <c r="A21" s="173" t="s">
        <v>403</v>
      </c>
      <c r="B21" s="174" t="s">
        <v>404</v>
      </c>
      <c r="C21" s="175">
        <v>0</v>
      </c>
      <c r="D21" s="175">
        <v>0</v>
      </c>
      <c r="E21" s="175">
        <v>0</v>
      </c>
    </row>
  </sheetData>
  <sheetProtection/>
  <printOptions horizontalCentered="1"/>
  <pageMargins left="0.7086614173228347" right="0.7086614173228347" top="1" bottom="0.7480314960629921" header="0.31496062992125984" footer="0.31496062992125984"/>
  <pageSetup horizontalDpi="600" verticalDpi="600" orientation="landscape" paperSize="9" r:id="rId1"/>
  <headerFooter>
    <oddHeader>&amp;C&amp;"Times New Roman CE,Félkövér"&amp;12Mórágy Községi Önkormányzat
Maradvány levezetés&amp;R&amp;"Times New Roman CE,Félkövér dőlt"&amp;9 4. számú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44"/>
  <sheetViews>
    <sheetView view="pageLayout" workbookViewId="0" topLeftCell="A4">
      <selection activeCell="D43" sqref="D43"/>
    </sheetView>
  </sheetViews>
  <sheetFormatPr defaultColWidth="9.00390625" defaultRowHeight="12.75"/>
  <cols>
    <col min="1" max="1" width="12.875" style="166" bestFit="1" customWidth="1"/>
    <col min="2" max="2" width="95.625" style="166" customWidth="1"/>
    <col min="3" max="3" width="23.875" style="166" customWidth="1"/>
    <col min="4" max="4" width="19.625" style="166" customWidth="1"/>
    <col min="5" max="5" width="21.875" style="166" customWidth="1"/>
  </cols>
  <sheetData>
    <row r="1" spans="1:5" ht="12.75" customHeight="1">
      <c r="A1" s="717" t="s">
        <v>365</v>
      </c>
      <c r="B1" s="719" t="s">
        <v>35</v>
      </c>
      <c r="C1" s="721" t="s">
        <v>366</v>
      </c>
      <c r="D1" s="721" t="s">
        <v>638</v>
      </c>
      <c r="E1" s="715" t="s">
        <v>405</v>
      </c>
    </row>
    <row r="2" spans="1:5" ht="20.25" customHeight="1">
      <c r="A2" s="718"/>
      <c r="B2" s="720"/>
      <c r="C2" s="722"/>
      <c r="D2" s="722"/>
      <c r="E2" s="716"/>
    </row>
    <row r="3" spans="1:5" ht="12.75" customHeight="1">
      <c r="A3" s="177" t="s">
        <v>367</v>
      </c>
      <c r="B3" s="178" t="s">
        <v>406</v>
      </c>
      <c r="C3" s="179">
        <v>2071251</v>
      </c>
      <c r="D3" s="179">
        <v>0</v>
      </c>
      <c r="E3" s="175">
        <f aca="true" t="shared" si="0" ref="E3:E13">C3+D3</f>
        <v>2071251</v>
      </c>
    </row>
    <row r="4" spans="1:5" ht="12.75" customHeight="1">
      <c r="A4" s="180" t="s">
        <v>369</v>
      </c>
      <c r="B4" s="171" t="s">
        <v>407</v>
      </c>
      <c r="C4" s="181">
        <v>5268261</v>
      </c>
      <c r="D4" s="181">
        <v>7677623</v>
      </c>
      <c r="E4" s="175">
        <f t="shared" si="0"/>
        <v>12945884</v>
      </c>
    </row>
    <row r="5" spans="1:5" ht="12.75" customHeight="1" thickBot="1">
      <c r="A5" s="182" t="s">
        <v>371</v>
      </c>
      <c r="B5" s="183" t="s">
        <v>408</v>
      </c>
      <c r="C5" s="630">
        <v>381365</v>
      </c>
      <c r="D5" s="630">
        <v>0</v>
      </c>
      <c r="E5" s="631">
        <f t="shared" si="0"/>
        <v>381365</v>
      </c>
    </row>
    <row r="6" spans="1:5" ht="12.75" customHeight="1" thickBot="1">
      <c r="A6" s="185" t="s">
        <v>373</v>
      </c>
      <c r="B6" s="186" t="s">
        <v>409</v>
      </c>
      <c r="C6" s="632">
        <f>C3+C4+C5</f>
        <v>7720877</v>
      </c>
      <c r="D6" s="632">
        <f>D3+D4+D5</f>
        <v>7677623</v>
      </c>
      <c r="E6" s="632">
        <f t="shared" si="0"/>
        <v>15398500</v>
      </c>
    </row>
    <row r="7" spans="1:5" ht="12.75" customHeight="1">
      <c r="A7" s="177" t="s">
        <v>375</v>
      </c>
      <c r="B7" s="178" t="s">
        <v>410</v>
      </c>
      <c r="C7" s="179">
        <v>0</v>
      </c>
      <c r="D7" s="179">
        <v>0</v>
      </c>
      <c r="E7" s="629">
        <f t="shared" si="0"/>
        <v>0</v>
      </c>
    </row>
    <row r="8" spans="1:5" ht="12.75" customHeight="1" thickBot="1">
      <c r="A8" s="182" t="s">
        <v>377</v>
      </c>
      <c r="B8" s="183" t="s">
        <v>411</v>
      </c>
      <c r="C8" s="630">
        <v>0</v>
      </c>
      <c r="D8" s="184">
        <v>0</v>
      </c>
      <c r="E8" s="631">
        <f t="shared" si="0"/>
        <v>0</v>
      </c>
    </row>
    <row r="9" spans="1:5" ht="12.75" customHeight="1" thickBot="1">
      <c r="A9" s="185" t="s">
        <v>379</v>
      </c>
      <c r="B9" s="186" t="s">
        <v>412</v>
      </c>
      <c r="C9" s="632"/>
      <c r="D9" s="187">
        <v>0</v>
      </c>
      <c r="E9" s="632">
        <f t="shared" si="0"/>
        <v>0</v>
      </c>
    </row>
    <row r="10" spans="1:5" ht="12.75" customHeight="1">
      <c r="A10" s="177" t="s">
        <v>381</v>
      </c>
      <c r="B10" s="178" t="s">
        <v>413</v>
      </c>
      <c r="C10" s="179">
        <v>59705528</v>
      </c>
      <c r="D10" s="179">
        <v>35575920</v>
      </c>
      <c r="E10" s="629">
        <f t="shared" si="0"/>
        <v>95281448</v>
      </c>
    </row>
    <row r="11" spans="1:5" ht="12.75" customHeight="1">
      <c r="A11" s="180" t="s">
        <v>383</v>
      </c>
      <c r="B11" s="171" t="s">
        <v>414</v>
      </c>
      <c r="C11" s="181">
        <v>71319612</v>
      </c>
      <c r="D11" s="181">
        <v>63000</v>
      </c>
      <c r="E11" s="175">
        <f t="shared" si="0"/>
        <v>71382612</v>
      </c>
    </row>
    <row r="12" spans="1:5" ht="12.75" customHeight="1">
      <c r="A12" s="182">
        <v>10</v>
      </c>
      <c r="B12" s="183" t="s">
        <v>671</v>
      </c>
      <c r="C12" s="184">
        <v>8954366</v>
      </c>
      <c r="D12" s="184"/>
      <c r="E12" s="175">
        <f t="shared" si="0"/>
        <v>8954366</v>
      </c>
    </row>
    <row r="13" spans="1:5" ht="12.75" customHeight="1" thickBot="1">
      <c r="A13" s="182">
        <v>11</v>
      </c>
      <c r="B13" s="183" t="s">
        <v>672</v>
      </c>
      <c r="C13" s="630">
        <v>4641655</v>
      </c>
      <c r="D13" s="630">
        <v>66747</v>
      </c>
      <c r="E13" s="631">
        <f t="shared" si="0"/>
        <v>4708402</v>
      </c>
    </row>
    <row r="14" spans="1:5" ht="12.75" customHeight="1" thickBot="1">
      <c r="A14" s="185">
        <v>12</v>
      </c>
      <c r="B14" s="186" t="s">
        <v>415</v>
      </c>
      <c r="C14" s="632">
        <f>C10+C11+C12+C13</f>
        <v>144621161</v>
      </c>
      <c r="D14" s="632">
        <f>D10+D11+D12+D13</f>
        <v>35705667</v>
      </c>
      <c r="E14" s="632">
        <f>E10+E11+E12+E13</f>
        <v>180326828</v>
      </c>
    </row>
    <row r="15" spans="1:5" ht="12.75" customHeight="1">
      <c r="A15" s="177">
        <v>13</v>
      </c>
      <c r="B15" s="178" t="s">
        <v>416</v>
      </c>
      <c r="C15" s="179">
        <v>5705953</v>
      </c>
      <c r="D15" s="179">
        <v>9591465</v>
      </c>
      <c r="E15" s="629">
        <f aca="true" t="shared" si="1" ref="E15:E44">C15+D15</f>
        <v>15297418</v>
      </c>
    </row>
    <row r="16" spans="1:5" ht="12.75" customHeight="1">
      <c r="A16" s="180">
        <v>14</v>
      </c>
      <c r="B16" s="171" t="s">
        <v>417</v>
      </c>
      <c r="C16" s="181">
        <v>35392563</v>
      </c>
      <c r="D16" s="181">
        <v>3231104</v>
      </c>
      <c r="E16" s="175">
        <f t="shared" si="1"/>
        <v>38623667</v>
      </c>
    </row>
    <row r="17" spans="1:5" ht="12.75" customHeight="1">
      <c r="A17" s="180">
        <v>15</v>
      </c>
      <c r="B17" s="171" t="s">
        <v>418</v>
      </c>
      <c r="C17" s="181"/>
      <c r="D17" s="181">
        <v>0</v>
      </c>
      <c r="E17" s="175">
        <f t="shared" si="1"/>
        <v>0</v>
      </c>
    </row>
    <row r="18" spans="1:5" ht="12.75" customHeight="1" thickBot="1">
      <c r="A18" s="182">
        <v>16</v>
      </c>
      <c r="B18" s="183" t="s">
        <v>419</v>
      </c>
      <c r="C18" s="630"/>
      <c r="D18" s="630">
        <v>0</v>
      </c>
      <c r="E18" s="631">
        <f t="shared" si="1"/>
        <v>0</v>
      </c>
    </row>
    <row r="19" spans="1:5" ht="12.75" customHeight="1" thickBot="1">
      <c r="A19" s="185">
        <v>17</v>
      </c>
      <c r="B19" s="186" t="s">
        <v>420</v>
      </c>
      <c r="C19" s="632">
        <f>C15+C16+C17+C18</f>
        <v>41098516</v>
      </c>
      <c r="D19" s="632">
        <f>D15+D16+D17+D18</f>
        <v>12822569</v>
      </c>
      <c r="E19" s="632">
        <f t="shared" si="1"/>
        <v>53921085</v>
      </c>
    </row>
    <row r="20" spans="1:5" ht="12.75" customHeight="1">
      <c r="A20" s="177">
        <v>18</v>
      </c>
      <c r="B20" s="178" t="s">
        <v>421</v>
      </c>
      <c r="C20" s="179">
        <v>16627333</v>
      </c>
      <c r="D20" s="179">
        <v>24397654</v>
      </c>
      <c r="E20" s="629">
        <f t="shared" si="1"/>
        <v>41024987</v>
      </c>
    </row>
    <row r="21" spans="1:5" ht="12.75" customHeight="1">
      <c r="A21" s="180">
        <v>19</v>
      </c>
      <c r="B21" s="171" t="s">
        <v>422</v>
      </c>
      <c r="C21" s="181">
        <v>12850984</v>
      </c>
      <c r="D21" s="181">
        <v>1386352</v>
      </c>
      <c r="E21" s="175">
        <f t="shared" si="1"/>
        <v>14237336</v>
      </c>
    </row>
    <row r="22" spans="1:5" ht="12.75" customHeight="1" thickBot="1">
      <c r="A22" s="182">
        <v>20</v>
      </c>
      <c r="B22" s="183" t="s">
        <v>423</v>
      </c>
      <c r="C22" s="630">
        <v>4478821</v>
      </c>
      <c r="D22" s="630">
        <v>4261174</v>
      </c>
      <c r="E22" s="631">
        <f t="shared" si="1"/>
        <v>8739995</v>
      </c>
    </row>
    <row r="23" spans="1:5" ht="12.75" customHeight="1" thickBot="1">
      <c r="A23" s="185">
        <v>21</v>
      </c>
      <c r="B23" s="186" t="s">
        <v>424</v>
      </c>
      <c r="C23" s="629">
        <f>C20+C21+C22</f>
        <v>33957138</v>
      </c>
      <c r="D23" s="629">
        <f>D20+D21+D22</f>
        <v>30045180</v>
      </c>
      <c r="E23" s="632">
        <f t="shared" si="1"/>
        <v>64002318</v>
      </c>
    </row>
    <row r="24" spans="1:5" ht="12.75" customHeight="1" thickBot="1">
      <c r="A24" s="185">
        <v>22</v>
      </c>
      <c r="B24" s="186" t="s">
        <v>425</v>
      </c>
      <c r="C24" s="187">
        <v>50864331</v>
      </c>
      <c r="D24" s="187">
        <v>110294</v>
      </c>
      <c r="E24" s="632">
        <f t="shared" si="1"/>
        <v>50974625</v>
      </c>
    </row>
    <row r="25" spans="1:5" ht="12.75" customHeight="1" thickBot="1">
      <c r="A25" s="185">
        <v>23</v>
      </c>
      <c r="B25" s="186" t="s">
        <v>426</v>
      </c>
      <c r="C25" s="187">
        <v>75728830</v>
      </c>
      <c r="D25" s="187">
        <v>394085</v>
      </c>
      <c r="E25" s="633">
        <f t="shared" si="1"/>
        <v>76122915</v>
      </c>
    </row>
    <row r="26" spans="1:5" ht="12.75" customHeight="1" thickBot="1">
      <c r="A26" s="185">
        <v>24</v>
      </c>
      <c r="B26" s="186" t="s">
        <v>427</v>
      </c>
      <c r="C26" s="187">
        <v>-49306777</v>
      </c>
      <c r="D26" s="187">
        <v>11162</v>
      </c>
      <c r="E26" s="635">
        <f t="shared" si="1"/>
        <v>-49295615</v>
      </c>
    </row>
    <row r="27" spans="1:5" ht="12.75" customHeight="1">
      <c r="A27" s="177">
        <v>25</v>
      </c>
      <c r="B27" s="178" t="s">
        <v>428</v>
      </c>
      <c r="C27" s="179">
        <v>0</v>
      </c>
      <c r="D27" s="179">
        <v>0</v>
      </c>
      <c r="E27" s="634">
        <f t="shared" si="1"/>
        <v>0</v>
      </c>
    </row>
    <row r="28" spans="1:5" ht="12.75" customHeight="1">
      <c r="A28" s="180">
        <v>26</v>
      </c>
      <c r="B28" s="171" t="s">
        <v>429</v>
      </c>
      <c r="C28" s="181">
        <v>36</v>
      </c>
      <c r="D28" s="181">
        <v>0</v>
      </c>
      <c r="E28" s="175">
        <f t="shared" si="1"/>
        <v>36</v>
      </c>
    </row>
    <row r="29" spans="1:5" ht="12.75" customHeight="1">
      <c r="A29" s="180">
        <v>27</v>
      </c>
      <c r="B29" s="171" t="s">
        <v>430</v>
      </c>
      <c r="C29" s="181">
        <v>0</v>
      </c>
      <c r="D29" s="181">
        <v>0</v>
      </c>
      <c r="E29" s="175">
        <f t="shared" si="1"/>
        <v>0</v>
      </c>
    </row>
    <row r="30" spans="1:5" ht="12.75" customHeight="1" thickBot="1">
      <c r="A30" s="182">
        <v>28</v>
      </c>
      <c r="B30" s="183" t="s">
        <v>431</v>
      </c>
      <c r="C30" s="630">
        <v>0</v>
      </c>
      <c r="D30" s="630">
        <v>0</v>
      </c>
      <c r="E30" s="631">
        <f t="shared" si="1"/>
        <v>0</v>
      </c>
    </row>
    <row r="31" spans="1:5" ht="12.75" customHeight="1" thickBot="1">
      <c r="A31" s="185">
        <v>29</v>
      </c>
      <c r="B31" s="186" t="s">
        <v>432</v>
      </c>
      <c r="C31" s="632">
        <f>C27+C28+C29</f>
        <v>36</v>
      </c>
      <c r="D31" s="632">
        <f>D27+D28+D29</f>
        <v>0</v>
      </c>
      <c r="E31" s="632">
        <f t="shared" si="1"/>
        <v>36</v>
      </c>
    </row>
    <row r="32" spans="1:5" ht="12.75" customHeight="1">
      <c r="A32" s="177">
        <v>30</v>
      </c>
      <c r="B32" s="178" t="s">
        <v>433</v>
      </c>
      <c r="C32" s="179">
        <v>98363</v>
      </c>
      <c r="D32" s="179"/>
      <c r="E32" s="629">
        <f t="shared" si="1"/>
        <v>98363</v>
      </c>
    </row>
    <row r="33" spans="1:5" ht="12.75" customHeight="1">
      <c r="A33" s="180">
        <v>31</v>
      </c>
      <c r="B33" s="171" t="s">
        <v>434</v>
      </c>
      <c r="C33" s="181"/>
      <c r="D33" s="181">
        <v>0</v>
      </c>
      <c r="E33" s="175">
        <f t="shared" si="1"/>
        <v>0</v>
      </c>
    </row>
    <row r="34" spans="1:5" ht="12.75" customHeight="1">
      <c r="A34" s="180">
        <v>32</v>
      </c>
      <c r="B34" s="171" t="s">
        <v>435</v>
      </c>
      <c r="C34" s="181">
        <v>0</v>
      </c>
      <c r="D34" s="181">
        <v>0</v>
      </c>
      <c r="E34" s="175">
        <f t="shared" si="1"/>
        <v>0</v>
      </c>
    </row>
    <row r="35" spans="1:5" ht="12.75" customHeight="1" thickBot="1">
      <c r="A35" s="182">
        <v>33</v>
      </c>
      <c r="B35" s="183" t="s">
        <v>436</v>
      </c>
      <c r="C35" s="630">
        <v>0</v>
      </c>
      <c r="D35" s="630">
        <v>0</v>
      </c>
      <c r="E35" s="631">
        <f t="shared" si="1"/>
        <v>0</v>
      </c>
    </row>
    <row r="36" spans="1:5" ht="12.75" customHeight="1" thickBot="1">
      <c r="A36" s="185">
        <v>34</v>
      </c>
      <c r="B36" s="186" t="s">
        <v>437</v>
      </c>
      <c r="C36" s="629">
        <v>-98327</v>
      </c>
      <c r="D36" s="629"/>
      <c r="E36" s="632">
        <f t="shared" si="1"/>
        <v>-98327</v>
      </c>
    </row>
    <row r="37" spans="1:5" ht="12.75" customHeight="1" thickBot="1">
      <c r="A37" s="185">
        <v>35</v>
      </c>
      <c r="B37" s="186" t="s">
        <v>438</v>
      </c>
      <c r="C37" s="187">
        <v>0</v>
      </c>
      <c r="D37" s="187">
        <v>0</v>
      </c>
      <c r="E37" s="633">
        <f t="shared" si="1"/>
        <v>0</v>
      </c>
    </row>
    <row r="38" spans="1:5" ht="12.75" customHeight="1" thickBot="1">
      <c r="A38" s="185">
        <v>36</v>
      </c>
      <c r="B38" s="186" t="s">
        <v>439</v>
      </c>
      <c r="C38" s="187">
        <v>0</v>
      </c>
      <c r="D38" s="187">
        <v>0</v>
      </c>
      <c r="E38" s="635">
        <f t="shared" si="1"/>
        <v>0</v>
      </c>
    </row>
    <row r="39" spans="1:5" ht="12.75" customHeight="1">
      <c r="A39" s="177">
        <v>37</v>
      </c>
      <c r="B39" s="178" t="s">
        <v>440</v>
      </c>
      <c r="C39" s="179">
        <v>0</v>
      </c>
      <c r="D39" s="179">
        <v>0</v>
      </c>
      <c r="E39" s="634">
        <f t="shared" si="1"/>
        <v>0</v>
      </c>
    </row>
    <row r="40" spans="1:5" ht="12.75" customHeight="1" thickBot="1">
      <c r="A40" s="182">
        <v>38</v>
      </c>
      <c r="B40" s="183" t="s">
        <v>441</v>
      </c>
      <c r="C40" s="630">
        <v>0</v>
      </c>
      <c r="D40" s="630">
        <v>0</v>
      </c>
      <c r="E40" s="631">
        <f t="shared" si="1"/>
        <v>0</v>
      </c>
    </row>
    <row r="41" spans="1:5" ht="12.75" customHeight="1" thickBot="1">
      <c r="A41" s="185">
        <v>39</v>
      </c>
      <c r="B41" s="186" t="s">
        <v>442</v>
      </c>
      <c r="C41" s="629">
        <f>C39+C40</f>
        <v>0</v>
      </c>
      <c r="D41" s="629">
        <f>D39+D40</f>
        <v>0</v>
      </c>
      <c r="E41" s="636">
        <f t="shared" si="1"/>
        <v>0</v>
      </c>
    </row>
    <row r="42" spans="1:5" ht="12.75" customHeight="1" thickBot="1">
      <c r="A42" s="185">
        <v>40</v>
      </c>
      <c r="B42" s="186" t="s">
        <v>443</v>
      </c>
      <c r="C42" s="187">
        <v>0</v>
      </c>
      <c r="D42" s="187">
        <v>0</v>
      </c>
      <c r="E42" s="632">
        <f t="shared" si="1"/>
        <v>0</v>
      </c>
    </row>
    <row r="43" spans="1:5" ht="12.75" customHeight="1" thickBot="1">
      <c r="A43" s="185">
        <v>41</v>
      </c>
      <c r="B43" s="186" t="s">
        <v>444</v>
      </c>
      <c r="C43" s="187"/>
      <c r="D43" s="187">
        <v>0</v>
      </c>
      <c r="E43" s="632">
        <f t="shared" si="1"/>
        <v>0</v>
      </c>
    </row>
    <row r="44" spans="1:5" ht="12.75" customHeight="1" thickBot="1">
      <c r="A44" s="185">
        <v>42</v>
      </c>
      <c r="B44" s="186" t="s">
        <v>445</v>
      </c>
      <c r="C44" s="632">
        <v>-49405104</v>
      </c>
      <c r="D44" s="632">
        <v>11162</v>
      </c>
      <c r="E44" s="635">
        <f t="shared" si="1"/>
        <v>-49393942</v>
      </c>
    </row>
  </sheetData>
  <sheetProtection/>
  <mergeCells count="5">
    <mergeCell ref="E1:E2"/>
    <mergeCell ref="A1:A2"/>
    <mergeCell ref="B1:B2"/>
    <mergeCell ref="C1:C2"/>
    <mergeCell ref="D1:D2"/>
  </mergeCells>
  <printOptions horizontalCentered="1"/>
  <pageMargins left="0.7086614173228347" right="0.7086614173228347" top="0.9055118110236221" bottom="0.7480314960629921" header="0.31496062992125984" footer="0.31496062992125984"/>
  <pageSetup horizontalDpi="600" verticalDpi="600" orientation="landscape" paperSize="9" scale="81" r:id="rId1"/>
  <headerFooter>
    <oddHeader>&amp;C&amp;"Times New Roman CE,Félkövér"&amp;12Mórágy Községi Önkormányzat
Eredménykimutatás&amp;R&amp;"Times New Roman CE,Félkövér dőlt"&amp;9 5. számú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3"/>
  <sheetViews>
    <sheetView view="pageLayout" workbookViewId="0" topLeftCell="A1">
      <selection activeCell="D10" sqref="D10"/>
    </sheetView>
  </sheetViews>
  <sheetFormatPr defaultColWidth="9.00390625" defaultRowHeight="12.75"/>
  <cols>
    <col min="1" max="1" width="7.625" style="188" customWidth="1"/>
    <col min="2" max="2" width="60.875" style="188" customWidth="1"/>
    <col min="3" max="3" width="25.625" style="188" customWidth="1"/>
    <col min="4" max="4" width="23.50390625" style="0" customWidth="1"/>
    <col min="5" max="5" width="23.375" style="0" customWidth="1"/>
  </cols>
  <sheetData>
    <row r="1" ht="15">
      <c r="C1" s="189"/>
    </row>
    <row r="2" spans="1:3" ht="14.25">
      <c r="A2" s="190"/>
      <c r="B2" s="190"/>
      <c r="C2" s="190"/>
    </row>
    <row r="3" spans="1:3" ht="14.25">
      <c r="A3" s="723" t="s">
        <v>446</v>
      </c>
      <c r="B3" s="723"/>
      <c r="C3" s="723"/>
    </row>
    <row r="4" ht="13.5" thickBot="1">
      <c r="C4" s="191"/>
    </row>
    <row r="5" spans="1:5" ht="26.25" thickBot="1">
      <c r="A5" s="192" t="s">
        <v>447</v>
      </c>
      <c r="B5" s="193" t="s">
        <v>35</v>
      </c>
      <c r="C5" s="194" t="s">
        <v>674</v>
      </c>
      <c r="D5" s="194" t="s">
        <v>675</v>
      </c>
      <c r="E5" s="194" t="s">
        <v>676</v>
      </c>
    </row>
    <row r="6" spans="1:5" ht="25.5">
      <c r="A6" s="195" t="s">
        <v>1</v>
      </c>
      <c r="B6" s="642" t="s">
        <v>689</v>
      </c>
      <c r="C6" s="196">
        <f>SUM(C7+C8)</f>
        <v>24210172</v>
      </c>
      <c r="D6" s="196">
        <v>1198222</v>
      </c>
      <c r="E6" s="196">
        <f>SUM(E7+E8)</f>
        <v>25408394</v>
      </c>
    </row>
    <row r="7" spans="1:5" ht="12.75">
      <c r="A7" s="197" t="s">
        <v>2</v>
      </c>
      <c r="B7" s="198" t="s">
        <v>448</v>
      </c>
      <c r="C7" s="199">
        <v>23255467</v>
      </c>
      <c r="D7" s="199">
        <v>718682</v>
      </c>
      <c r="E7" s="196">
        <f aca="true" t="shared" si="0" ref="E7:E13">SUM(C7+D7)</f>
        <v>23974149</v>
      </c>
    </row>
    <row r="8" spans="1:5" ht="12.75">
      <c r="A8" s="197" t="s">
        <v>3</v>
      </c>
      <c r="B8" s="198" t="s">
        <v>449</v>
      </c>
      <c r="C8" s="199">
        <v>954705</v>
      </c>
      <c r="D8" s="199">
        <v>479540</v>
      </c>
      <c r="E8" s="196">
        <f t="shared" si="0"/>
        <v>1434245</v>
      </c>
    </row>
    <row r="9" spans="1:5" ht="12.75">
      <c r="A9" s="197" t="s">
        <v>4</v>
      </c>
      <c r="B9" s="200" t="s">
        <v>450</v>
      </c>
      <c r="C9" s="199">
        <v>171754439</v>
      </c>
      <c r="D9" s="199">
        <v>46634914</v>
      </c>
      <c r="E9" s="196">
        <f t="shared" si="0"/>
        <v>218389353</v>
      </c>
    </row>
    <row r="10" spans="1:5" ht="13.5" thickBot="1">
      <c r="A10" s="201" t="s">
        <v>5</v>
      </c>
      <c r="B10" s="202" t="s">
        <v>451</v>
      </c>
      <c r="C10" s="203">
        <v>-143190747</v>
      </c>
      <c r="D10" s="203">
        <v>-45248731</v>
      </c>
      <c r="E10" s="196">
        <f t="shared" si="0"/>
        <v>-188439478</v>
      </c>
    </row>
    <row r="11" spans="1:5" ht="25.5">
      <c r="A11" s="204" t="s">
        <v>6</v>
      </c>
      <c r="B11" s="646" t="s">
        <v>690</v>
      </c>
      <c r="C11" s="205">
        <v>17526078</v>
      </c>
      <c r="D11" s="205">
        <v>1386183</v>
      </c>
      <c r="E11" s="196">
        <f t="shared" si="0"/>
        <v>18912261</v>
      </c>
    </row>
    <row r="12" spans="1:5" ht="12.75">
      <c r="A12" s="197" t="s">
        <v>7</v>
      </c>
      <c r="B12" s="198" t="s">
        <v>448</v>
      </c>
      <c r="C12" s="199">
        <v>17192048</v>
      </c>
      <c r="D12" s="199">
        <v>510218</v>
      </c>
      <c r="E12" s="196">
        <f t="shared" si="0"/>
        <v>17702266</v>
      </c>
    </row>
    <row r="13" spans="1:5" ht="13.5" thickBot="1">
      <c r="A13" s="206" t="s">
        <v>8</v>
      </c>
      <c r="B13" s="207" t="s">
        <v>449</v>
      </c>
      <c r="C13" s="208">
        <v>334030</v>
      </c>
      <c r="D13" s="208">
        <v>875965</v>
      </c>
      <c r="E13" s="196">
        <f t="shared" si="0"/>
        <v>1209995</v>
      </c>
    </row>
  </sheetData>
  <sheetProtection/>
  <mergeCells count="1">
    <mergeCell ref="A3:C3"/>
  </mergeCells>
  <conditionalFormatting sqref="C11:D11">
    <cfRule type="cellIs" priority="1" dxfId="2" operator="notEqual" stopIfTrue="1">
      <formula>SUM(C12:C13)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&amp;C&amp;"Times New Roman CE,Félkövér"&amp;12Mórágy Községi Önkormányzat
&amp;R&amp;"Times New Roman CE,Félkövér dőlt"&amp;9 6.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71"/>
  <sheetViews>
    <sheetView view="pageLayout" workbookViewId="0" topLeftCell="A1">
      <selection activeCell="D66" sqref="D66"/>
    </sheetView>
  </sheetViews>
  <sheetFormatPr defaultColWidth="9.00390625" defaultRowHeight="12.75"/>
  <cols>
    <col min="1" max="1" width="67.125" style="209" customWidth="1"/>
    <col min="2" max="2" width="6.125" style="210" customWidth="1"/>
    <col min="3" max="3" width="15.125" style="209" customWidth="1"/>
    <col min="4" max="4" width="16.125" style="209" customWidth="1"/>
  </cols>
  <sheetData>
    <row r="1" spans="1:4" ht="15.75">
      <c r="A1" s="725" t="s">
        <v>691</v>
      </c>
      <c r="B1" s="726"/>
      <c r="C1" s="726"/>
      <c r="D1" s="726"/>
    </row>
    <row r="2" spans="3:4" ht="16.5" thickBot="1">
      <c r="C2" s="727" t="s">
        <v>673</v>
      </c>
      <c r="D2" s="727"/>
    </row>
    <row r="3" spans="1:4" ht="12.75">
      <c r="A3" s="728" t="s">
        <v>452</v>
      </c>
      <c r="B3" s="731" t="s">
        <v>365</v>
      </c>
      <c r="C3" s="734" t="s">
        <v>453</v>
      </c>
      <c r="D3" s="734" t="s">
        <v>454</v>
      </c>
    </row>
    <row r="4" spans="1:4" ht="12.75">
      <c r="A4" s="729"/>
      <c r="B4" s="732"/>
      <c r="C4" s="735"/>
      <c r="D4" s="735"/>
    </row>
    <row r="5" spans="1:4" ht="12.75">
      <c r="A5" s="730"/>
      <c r="B5" s="733"/>
      <c r="C5" s="736" t="s">
        <v>455</v>
      </c>
      <c r="D5" s="736"/>
    </row>
    <row r="6" spans="1:4" ht="13.5" thickBot="1">
      <c r="A6" s="211" t="s">
        <v>456</v>
      </c>
      <c r="B6" s="212" t="s">
        <v>457</v>
      </c>
      <c r="C6" s="212" t="s">
        <v>458</v>
      </c>
      <c r="D6" s="212" t="s">
        <v>459</v>
      </c>
    </row>
    <row r="7" spans="1:4" ht="12.75">
      <c r="A7" s="213" t="s">
        <v>460</v>
      </c>
      <c r="B7" s="214" t="s">
        <v>461</v>
      </c>
      <c r="C7" s="215">
        <v>718775</v>
      </c>
      <c r="D7" s="215">
        <v>453799</v>
      </c>
    </row>
    <row r="8" spans="1:4" ht="12.75">
      <c r="A8" s="216" t="s">
        <v>462</v>
      </c>
      <c r="B8" s="217" t="s">
        <v>463</v>
      </c>
      <c r="C8" s="218">
        <v>1119073869</v>
      </c>
      <c r="D8" s="218">
        <v>1094904561</v>
      </c>
    </row>
    <row r="9" spans="1:4" ht="12.75">
      <c r="A9" s="216" t="s">
        <v>464</v>
      </c>
      <c r="B9" s="217" t="s">
        <v>465</v>
      </c>
      <c r="C9" s="218">
        <v>1109198237</v>
      </c>
      <c r="D9" s="218">
        <v>1082218928</v>
      </c>
    </row>
    <row r="10" spans="1:4" ht="12.75">
      <c r="A10" s="219" t="s">
        <v>466</v>
      </c>
      <c r="B10" s="217" t="s">
        <v>467</v>
      </c>
      <c r="C10" s="220"/>
      <c r="D10" s="220"/>
    </row>
    <row r="11" spans="1:4" ht="33.75">
      <c r="A11" s="219" t="s">
        <v>468</v>
      </c>
      <c r="B11" s="217" t="s">
        <v>469</v>
      </c>
      <c r="C11" s="221"/>
      <c r="D11" s="221"/>
    </row>
    <row r="12" spans="1:4" ht="22.5">
      <c r="A12" s="219" t="s">
        <v>470</v>
      </c>
      <c r="B12" s="217" t="s">
        <v>471</v>
      </c>
      <c r="C12" s="221"/>
      <c r="D12" s="221"/>
    </row>
    <row r="13" spans="1:4" ht="12.75">
      <c r="A13" s="219" t="s">
        <v>472</v>
      </c>
      <c r="B13" s="217" t="s">
        <v>473</v>
      </c>
      <c r="C13" s="221"/>
      <c r="D13" s="221"/>
    </row>
    <row r="14" spans="1:4" ht="12.75">
      <c r="A14" s="216" t="s">
        <v>474</v>
      </c>
      <c r="B14" s="217" t="s">
        <v>475</v>
      </c>
      <c r="C14" s="222">
        <v>9505631</v>
      </c>
      <c r="D14" s="222">
        <v>12685633</v>
      </c>
    </row>
    <row r="15" spans="1:4" ht="12.75">
      <c r="A15" s="219" t="s">
        <v>476</v>
      </c>
      <c r="B15" s="217" t="s">
        <v>477</v>
      </c>
      <c r="C15" s="221">
        <v>0</v>
      </c>
      <c r="D15" s="221">
        <v>0</v>
      </c>
    </row>
    <row r="16" spans="1:4" ht="22.5">
      <c r="A16" s="219" t="s">
        <v>478</v>
      </c>
      <c r="B16" s="217" t="s">
        <v>10</v>
      </c>
      <c r="C16" s="221">
        <v>0</v>
      </c>
      <c r="D16" s="221">
        <v>0</v>
      </c>
    </row>
    <row r="17" spans="1:4" ht="12.75">
      <c r="A17" s="219" t="s">
        <v>479</v>
      </c>
      <c r="B17" s="217" t="s">
        <v>11</v>
      </c>
      <c r="C17" s="221"/>
      <c r="D17" s="221"/>
    </row>
    <row r="18" spans="1:4" ht="12.75">
      <c r="A18" s="219" t="s">
        <v>480</v>
      </c>
      <c r="B18" s="217" t="s">
        <v>12</v>
      </c>
      <c r="C18" s="221"/>
      <c r="D18" s="221"/>
    </row>
    <row r="19" spans="1:4" ht="12.75">
      <c r="A19" s="216" t="s">
        <v>481</v>
      </c>
      <c r="B19" s="217" t="s">
        <v>13</v>
      </c>
      <c r="C19" s="222"/>
      <c r="D19" s="222"/>
    </row>
    <row r="20" spans="1:4" ht="12.75">
      <c r="A20" s="219" t="s">
        <v>482</v>
      </c>
      <c r="B20" s="217" t="s">
        <v>14</v>
      </c>
      <c r="C20" s="221">
        <v>0</v>
      </c>
      <c r="D20" s="221">
        <v>0</v>
      </c>
    </row>
    <row r="21" spans="1:4" ht="12.75">
      <c r="A21" s="219" t="s">
        <v>483</v>
      </c>
      <c r="B21" s="217" t="s">
        <v>15</v>
      </c>
      <c r="C21" s="221">
        <v>0</v>
      </c>
      <c r="D21" s="221">
        <v>0</v>
      </c>
    </row>
    <row r="22" spans="1:4" ht="12.75">
      <c r="A22" s="219" t="s">
        <v>484</v>
      </c>
      <c r="B22" s="217" t="s">
        <v>16</v>
      </c>
      <c r="C22" s="221">
        <v>0</v>
      </c>
      <c r="D22" s="221">
        <v>0</v>
      </c>
    </row>
    <row r="23" spans="1:4" ht="12.75">
      <c r="A23" s="219" t="s">
        <v>485</v>
      </c>
      <c r="B23" s="217" t="s">
        <v>17</v>
      </c>
      <c r="C23" s="221">
        <v>0</v>
      </c>
      <c r="D23" s="221">
        <v>0</v>
      </c>
    </row>
    <row r="24" spans="1:4" ht="12.75">
      <c r="A24" s="216" t="s">
        <v>486</v>
      </c>
      <c r="B24" s="217" t="s">
        <v>18</v>
      </c>
      <c r="C24" s="222">
        <v>370001</v>
      </c>
      <c r="D24" s="222">
        <v>0</v>
      </c>
    </row>
    <row r="25" spans="1:4" ht="12.75">
      <c r="A25" s="219" t="s">
        <v>487</v>
      </c>
      <c r="B25" s="217" t="s">
        <v>19</v>
      </c>
      <c r="C25" s="221">
        <v>0</v>
      </c>
      <c r="D25" s="221">
        <v>0</v>
      </c>
    </row>
    <row r="26" spans="1:4" ht="12.75">
      <c r="A26" s="219" t="s">
        <v>488</v>
      </c>
      <c r="B26" s="217" t="s">
        <v>20</v>
      </c>
      <c r="C26" s="221">
        <v>0</v>
      </c>
      <c r="D26" s="221">
        <v>0</v>
      </c>
    </row>
    <row r="27" spans="1:4" ht="12.75">
      <c r="A27" s="219" t="s">
        <v>489</v>
      </c>
      <c r="B27" s="217" t="s">
        <v>21</v>
      </c>
      <c r="C27" s="221"/>
      <c r="D27" s="221"/>
    </row>
    <row r="28" spans="1:4" ht="12.75">
      <c r="A28" s="219" t="s">
        <v>490</v>
      </c>
      <c r="B28" s="217" t="s">
        <v>22</v>
      </c>
      <c r="C28" s="221">
        <v>0</v>
      </c>
      <c r="D28" s="221">
        <v>0</v>
      </c>
    </row>
    <row r="29" spans="1:4" ht="12.75">
      <c r="A29" s="216" t="s">
        <v>491</v>
      </c>
      <c r="B29" s="217" t="s">
        <v>23</v>
      </c>
      <c r="C29" s="222">
        <v>0</v>
      </c>
      <c r="D29" s="222">
        <v>0</v>
      </c>
    </row>
    <row r="30" spans="1:4" ht="12.75">
      <c r="A30" s="219" t="s">
        <v>492</v>
      </c>
      <c r="B30" s="217" t="s">
        <v>24</v>
      </c>
      <c r="C30" s="221">
        <v>0</v>
      </c>
      <c r="D30" s="221">
        <v>0</v>
      </c>
    </row>
    <row r="31" spans="1:4" ht="22.5">
      <c r="A31" s="219" t="s">
        <v>493</v>
      </c>
      <c r="B31" s="217" t="s">
        <v>25</v>
      </c>
      <c r="C31" s="221">
        <v>0</v>
      </c>
      <c r="D31" s="221">
        <v>0</v>
      </c>
    </row>
    <row r="32" spans="1:4" ht="12.75">
      <c r="A32" s="219" t="s">
        <v>494</v>
      </c>
      <c r="B32" s="217" t="s">
        <v>26</v>
      </c>
      <c r="C32" s="221">
        <v>0</v>
      </c>
      <c r="D32" s="221">
        <v>0</v>
      </c>
    </row>
    <row r="33" spans="1:4" ht="12.75">
      <c r="A33" s="219" t="s">
        <v>495</v>
      </c>
      <c r="B33" s="217" t="s">
        <v>27</v>
      </c>
      <c r="C33" s="221">
        <v>0</v>
      </c>
      <c r="D33" s="221">
        <v>0</v>
      </c>
    </row>
    <row r="34" spans="1:4" ht="12.75">
      <c r="A34" s="216" t="s">
        <v>496</v>
      </c>
      <c r="B34" s="217" t="s">
        <v>354</v>
      </c>
      <c r="C34" s="222"/>
      <c r="D34" s="222"/>
    </row>
    <row r="35" spans="1:4" ht="12.75">
      <c r="A35" s="216" t="s">
        <v>497</v>
      </c>
      <c r="B35" s="217" t="s">
        <v>498</v>
      </c>
      <c r="C35" s="222"/>
      <c r="D35" s="222"/>
    </row>
    <row r="36" spans="1:4" ht="12.75">
      <c r="A36" s="219" t="s">
        <v>499</v>
      </c>
      <c r="B36" s="217" t="s">
        <v>500</v>
      </c>
      <c r="C36" s="221">
        <v>0</v>
      </c>
      <c r="D36" s="221">
        <v>0</v>
      </c>
    </row>
    <row r="37" spans="1:4" ht="12.75">
      <c r="A37" s="219" t="s">
        <v>501</v>
      </c>
      <c r="B37" s="217" t="s">
        <v>502</v>
      </c>
      <c r="C37" s="221">
        <v>0</v>
      </c>
      <c r="D37" s="221">
        <v>0</v>
      </c>
    </row>
    <row r="38" spans="1:4" ht="12.75">
      <c r="A38" s="219" t="s">
        <v>503</v>
      </c>
      <c r="B38" s="217" t="s">
        <v>504</v>
      </c>
      <c r="C38" s="221"/>
      <c r="D38" s="221"/>
    </row>
    <row r="39" spans="1:4" ht="12.75">
      <c r="A39" s="219" t="s">
        <v>505</v>
      </c>
      <c r="B39" s="217" t="s">
        <v>506</v>
      </c>
      <c r="C39" s="221"/>
      <c r="D39" s="221"/>
    </row>
    <row r="40" spans="1:4" ht="12.75">
      <c r="A40" s="216" t="s">
        <v>507</v>
      </c>
      <c r="B40" s="217" t="s">
        <v>508</v>
      </c>
      <c r="C40" s="222">
        <v>0</v>
      </c>
      <c r="D40" s="222">
        <v>0</v>
      </c>
    </row>
    <row r="41" spans="1:4" ht="12.75">
      <c r="A41" s="219" t="s">
        <v>509</v>
      </c>
      <c r="B41" s="217" t="s">
        <v>510</v>
      </c>
      <c r="C41" s="221">
        <v>0</v>
      </c>
      <c r="D41" s="221">
        <v>0</v>
      </c>
    </row>
    <row r="42" spans="1:4" ht="22.5">
      <c r="A42" s="219" t="s">
        <v>511</v>
      </c>
      <c r="B42" s="217" t="s">
        <v>512</v>
      </c>
      <c r="C42" s="221">
        <v>0</v>
      </c>
      <c r="D42" s="221">
        <v>0</v>
      </c>
    </row>
    <row r="43" spans="1:4" ht="12.75">
      <c r="A43" s="219" t="s">
        <v>513</v>
      </c>
      <c r="B43" s="217" t="s">
        <v>514</v>
      </c>
      <c r="C43" s="221">
        <v>0</v>
      </c>
      <c r="D43" s="221">
        <v>0</v>
      </c>
    </row>
    <row r="44" spans="1:4" ht="12.75">
      <c r="A44" s="219" t="s">
        <v>515</v>
      </c>
      <c r="B44" s="217" t="s">
        <v>516</v>
      </c>
      <c r="C44" s="221">
        <v>0</v>
      </c>
      <c r="D44" s="221">
        <v>0</v>
      </c>
    </row>
    <row r="45" spans="1:4" ht="12.75">
      <c r="A45" s="216" t="s">
        <v>517</v>
      </c>
      <c r="B45" s="217" t="s">
        <v>518</v>
      </c>
      <c r="C45" s="222">
        <v>0</v>
      </c>
      <c r="D45" s="222">
        <v>0</v>
      </c>
    </row>
    <row r="46" spans="1:4" ht="12.75">
      <c r="A46" s="219" t="s">
        <v>519</v>
      </c>
      <c r="B46" s="217" t="s">
        <v>520</v>
      </c>
      <c r="C46" s="221">
        <v>0</v>
      </c>
      <c r="D46" s="221">
        <v>0</v>
      </c>
    </row>
    <row r="47" spans="1:4" ht="22.5">
      <c r="A47" s="219" t="s">
        <v>521</v>
      </c>
      <c r="B47" s="217" t="s">
        <v>522</v>
      </c>
      <c r="C47" s="221">
        <v>0</v>
      </c>
      <c r="D47" s="221">
        <v>0</v>
      </c>
    </row>
    <row r="48" spans="1:4" ht="12.75">
      <c r="A48" s="219" t="s">
        <v>523</v>
      </c>
      <c r="B48" s="217" t="s">
        <v>524</v>
      </c>
      <c r="C48" s="221">
        <v>0</v>
      </c>
      <c r="D48" s="221">
        <v>0</v>
      </c>
    </row>
    <row r="49" spans="1:4" ht="12.75">
      <c r="A49" s="219" t="s">
        <v>525</v>
      </c>
      <c r="B49" s="217" t="s">
        <v>526</v>
      </c>
      <c r="C49" s="221">
        <v>0</v>
      </c>
      <c r="D49" s="221">
        <v>0</v>
      </c>
    </row>
    <row r="50" spans="1:4" ht="12.75">
      <c r="A50" s="216" t="s">
        <v>527</v>
      </c>
      <c r="B50" s="217" t="s">
        <v>528</v>
      </c>
      <c r="C50" s="221"/>
      <c r="D50" s="221"/>
    </row>
    <row r="51" spans="1:4" ht="21">
      <c r="A51" s="216" t="s">
        <v>529</v>
      </c>
      <c r="B51" s="217" t="s">
        <v>530</v>
      </c>
      <c r="C51" s="637">
        <v>1119792644</v>
      </c>
      <c r="D51" s="637">
        <v>1095358360</v>
      </c>
    </row>
    <row r="52" spans="1:4" ht="12.75">
      <c r="A52" s="216" t="s">
        <v>531</v>
      </c>
      <c r="B52" s="217" t="s">
        <v>532</v>
      </c>
      <c r="C52" s="221">
        <v>511782</v>
      </c>
      <c r="D52" s="221">
        <v>653854</v>
      </c>
    </row>
    <row r="53" spans="1:4" ht="12.75">
      <c r="A53" s="216" t="s">
        <v>533</v>
      </c>
      <c r="B53" s="217" t="s">
        <v>534</v>
      </c>
      <c r="C53" s="221"/>
      <c r="D53" s="221"/>
    </row>
    <row r="54" spans="1:4" ht="12.75">
      <c r="A54" s="216" t="s">
        <v>535</v>
      </c>
      <c r="B54" s="217" t="s">
        <v>536</v>
      </c>
      <c r="C54" s="637">
        <v>511782</v>
      </c>
      <c r="D54" s="637">
        <v>653854</v>
      </c>
    </row>
    <row r="55" spans="1:4" ht="12.75">
      <c r="A55" s="216" t="s">
        <v>537</v>
      </c>
      <c r="B55" s="217" t="s">
        <v>538</v>
      </c>
      <c r="C55" s="221">
        <v>0</v>
      </c>
      <c r="D55" s="221">
        <v>0</v>
      </c>
    </row>
    <row r="56" spans="1:4" ht="12.75">
      <c r="A56" s="216" t="s">
        <v>539</v>
      </c>
      <c r="B56" s="217" t="s">
        <v>540</v>
      </c>
      <c r="C56" s="221">
        <v>1434245</v>
      </c>
      <c r="D56" s="221">
        <v>1209995</v>
      </c>
    </row>
    <row r="57" spans="1:4" ht="12.75">
      <c r="A57" s="216" t="s">
        <v>541</v>
      </c>
      <c r="B57" s="217" t="s">
        <v>542</v>
      </c>
      <c r="C57" s="221">
        <v>23974149</v>
      </c>
      <c r="D57" s="221">
        <v>17702266</v>
      </c>
    </row>
    <row r="58" spans="1:4" ht="12.75">
      <c r="A58" s="216" t="s">
        <v>543</v>
      </c>
      <c r="B58" s="217" t="s">
        <v>544</v>
      </c>
      <c r="C58" s="221"/>
      <c r="D58" s="221"/>
    </row>
    <row r="59" spans="1:4" ht="12.75">
      <c r="A59" s="216" t="s">
        <v>545</v>
      </c>
      <c r="B59" s="217" t="s">
        <v>546</v>
      </c>
      <c r="C59" s="637">
        <v>25408394</v>
      </c>
      <c r="D59" s="637">
        <v>18912261</v>
      </c>
    </row>
    <row r="60" spans="1:4" ht="12.75">
      <c r="A60" s="216" t="s">
        <v>547</v>
      </c>
      <c r="B60" s="217" t="s">
        <v>548</v>
      </c>
      <c r="C60" s="221">
        <v>9081441</v>
      </c>
      <c r="D60" s="221">
        <v>7996795</v>
      </c>
    </row>
    <row r="61" spans="1:4" ht="12.75">
      <c r="A61" s="216" t="s">
        <v>549</v>
      </c>
      <c r="B61" s="217" t="s">
        <v>550</v>
      </c>
      <c r="C61" s="221">
        <v>0</v>
      </c>
      <c r="D61" s="221">
        <v>0</v>
      </c>
    </row>
    <row r="62" spans="1:4" ht="12.75">
      <c r="A62" s="216" t="s">
        <v>551</v>
      </c>
      <c r="B62" s="217" t="s">
        <v>552</v>
      </c>
      <c r="C62" s="638">
        <v>10000</v>
      </c>
      <c r="D62" s="638">
        <v>45000</v>
      </c>
    </row>
    <row r="63" spans="1:4" ht="12.75">
      <c r="A63" s="216" t="s">
        <v>553</v>
      </c>
      <c r="B63" s="217" t="s">
        <v>554</v>
      </c>
      <c r="C63" s="637">
        <v>9091441</v>
      </c>
      <c r="D63" s="637">
        <v>8041795</v>
      </c>
    </row>
    <row r="64" spans="1:4" ht="12.75">
      <c r="A64" s="216" t="s">
        <v>555</v>
      </c>
      <c r="B64" s="217" t="s">
        <v>556</v>
      </c>
      <c r="C64" s="637">
        <v>743783</v>
      </c>
      <c r="D64" s="637">
        <v>810805</v>
      </c>
    </row>
    <row r="65" spans="1:4" ht="12.75">
      <c r="A65" s="216" t="s">
        <v>557</v>
      </c>
      <c r="B65" s="217" t="s">
        <v>558</v>
      </c>
      <c r="C65" s="221">
        <v>0</v>
      </c>
      <c r="D65" s="221">
        <v>0</v>
      </c>
    </row>
    <row r="66" spans="1:4" ht="13.5" thickBot="1">
      <c r="A66" s="223" t="s">
        <v>559</v>
      </c>
      <c r="B66" s="224" t="s">
        <v>560</v>
      </c>
      <c r="C66" s="225">
        <v>1155548044</v>
      </c>
      <c r="D66" s="225">
        <v>1123789615</v>
      </c>
    </row>
    <row r="67" spans="1:4" ht="15.75">
      <c r="A67" s="226"/>
      <c r="C67" s="227"/>
      <c r="D67" s="227"/>
    </row>
    <row r="68" spans="1:4" ht="15.75">
      <c r="A68" s="226"/>
      <c r="C68" s="227"/>
      <c r="D68" s="227"/>
    </row>
    <row r="69" spans="1:4" ht="15.75">
      <c r="A69" s="228"/>
      <c r="C69" s="227"/>
      <c r="D69" s="227"/>
    </row>
    <row r="70" spans="1:4" ht="15.75">
      <c r="A70" s="724"/>
      <c r="B70" s="724"/>
      <c r="C70" s="724"/>
      <c r="D70" s="724"/>
    </row>
    <row r="71" spans="1:4" ht="15.75">
      <c r="A71" s="724"/>
      <c r="B71" s="724"/>
      <c r="C71" s="724"/>
      <c r="D71" s="724"/>
    </row>
  </sheetData>
  <sheetProtection/>
  <mergeCells count="9">
    <mergeCell ref="A70:D70"/>
    <mergeCell ref="A71:D71"/>
    <mergeCell ref="A1:D1"/>
    <mergeCell ref="C2:D2"/>
    <mergeCell ref="A3:A5"/>
    <mergeCell ref="B3:B5"/>
    <mergeCell ref="C3:C4"/>
    <mergeCell ref="D3:D4"/>
    <mergeCell ref="C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&amp;C&amp;"Times New Roman CE,Félkövér"&amp;12Mórágy Községi Önkormányzat&amp;R&amp;"Times New Roman CE,Félkövér dőlt"&amp;9 7. számú melléklet</oddHeader>
  </headerFooter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53"/>
  <sheetViews>
    <sheetView view="pageLayout" zoomScaleNormal="120" zoomScaleSheetLayoutView="130" workbookViewId="0" topLeftCell="A71">
      <selection activeCell="D99" sqref="D99"/>
    </sheetView>
  </sheetViews>
  <sheetFormatPr defaultColWidth="9.00390625" defaultRowHeight="12.75"/>
  <cols>
    <col min="1" max="1" width="9.50390625" style="537" customWidth="1"/>
    <col min="2" max="2" width="85.125" style="537" customWidth="1"/>
    <col min="3" max="3" width="20.625" style="45" customWidth="1"/>
    <col min="4" max="4" width="20.50390625" style="45" customWidth="1"/>
    <col min="5" max="5" width="19.375" style="45" customWidth="1"/>
    <col min="6" max="6" width="12.625" style="5" customWidth="1"/>
    <col min="7" max="7" width="9.00390625" style="5" customWidth="1"/>
    <col min="8" max="16384" width="9.375" style="5" customWidth="1"/>
  </cols>
  <sheetData>
    <row r="1" spans="1:6" ht="15.75" customHeight="1">
      <c r="A1" s="651" t="s">
        <v>127</v>
      </c>
      <c r="B1" s="651"/>
      <c r="C1" s="651"/>
      <c r="D1" s="651"/>
      <c r="E1" s="651"/>
      <c r="F1" s="651"/>
    </row>
    <row r="2" spans="1:6" ht="15.75" customHeight="1" thickBot="1">
      <c r="A2" s="662" t="s">
        <v>361</v>
      </c>
      <c r="B2" s="662"/>
      <c r="C2" s="663" t="s">
        <v>666</v>
      </c>
      <c r="D2" s="663"/>
      <c r="E2" s="663"/>
      <c r="F2" s="663"/>
    </row>
    <row r="3" spans="1:6" ht="24" customHeight="1">
      <c r="A3" s="657" t="s">
        <v>37</v>
      </c>
      <c r="B3" s="659" t="s">
        <v>0</v>
      </c>
      <c r="C3" s="652" t="s">
        <v>687</v>
      </c>
      <c r="D3" s="653"/>
      <c r="E3" s="654"/>
      <c r="F3" s="655" t="s">
        <v>125</v>
      </c>
    </row>
    <row r="4" spans="1:6" ht="24" customHeight="1" thickBot="1">
      <c r="A4" s="658"/>
      <c r="B4" s="660"/>
      <c r="C4" s="155" t="s">
        <v>123</v>
      </c>
      <c r="D4" s="155" t="s">
        <v>124</v>
      </c>
      <c r="E4" s="156" t="s">
        <v>360</v>
      </c>
      <c r="F4" s="656"/>
    </row>
    <row r="5" spans="1:6" ht="16.5" customHeight="1" thickBot="1">
      <c r="A5" s="538">
        <v>1</v>
      </c>
      <c r="B5" s="413">
        <v>2</v>
      </c>
      <c r="C5" s="413">
        <v>3</v>
      </c>
      <c r="D5" s="414">
        <v>4</v>
      </c>
      <c r="E5" s="410">
        <v>5</v>
      </c>
      <c r="F5" s="415">
        <v>6</v>
      </c>
    </row>
    <row r="6" spans="1:6" s="6" customFormat="1" ht="18" customHeight="1" thickBot="1">
      <c r="A6" s="539" t="s">
        <v>1</v>
      </c>
      <c r="B6" s="510" t="s">
        <v>132</v>
      </c>
      <c r="C6" s="408">
        <f>+C7+C8+C9+C10+C11+C12</f>
        <v>59741550</v>
      </c>
      <c r="D6" s="416">
        <f>+D7+D8+D9+D10+D11+D12</f>
        <v>59705528</v>
      </c>
      <c r="E6" s="417">
        <f>+E7+E8+E9+E10+E11+E12</f>
        <v>59705528</v>
      </c>
      <c r="F6" s="418">
        <f aca="true" t="shared" si="0" ref="F6:F20">E6/D6*100</f>
        <v>100</v>
      </c>
    </row>
    <row r="7" spans="1:6" s="1" customFormat="1" ht="18" customHeight="1">
      <c r="A7" s="540" t="s">
        <v>48</v>
      </c>
      <c r="B7" s="511" t="s">
        <v>133</v>
      </c>
      <c r="C7" s="419">
        <v>21577589</v>
      </c>
      <c r="D7" s="419">
        <v>21577589</v>
      </c>
      <c r="E7" s="420">
        <v>21577589</v>
      </c>
      <c r="F7" s="499">
        <f t="shared" si="0"/>
        <v>100</v>
      </c>
    </row>
    <row r="8" spans="1:6" s="1" customFormat="1" ht="18" customHeight="1">
      <c r="A8" s="541" t="s">
        <v>49</v>
      </c>
      <c r="B8" s="512" t="s">
        <v>134</v>
      </c>
      <c r="C8" s="422">
        <v>14444250</v>
      </c>
      <c r="D8" s="423">
        <v>14742300</v>
      </c>
      <c r="E8" s="424">
        <v>14742300</v>
      </c>
      <c r="F8" s="499">
        <v>100</v>
      </c>
    </row>
    <row r="9" spans="1:6" s="1" customFormat="1" ht="18" customHeight="1">
      <c r="A9" s="541" t="s">
        <v>50</v>
      </c>
      <c r="B9" s="512" t="s">
        <v>135</v>
      </c>
      <c r="C9" s="422">
        <v>21919711</v>
      </c>
      <c r="D9" s="422">
        <v>20023599</v>
      </c>
      <c r="E9" s="424">
        <v>20023599</v>
      </c>
      <c r="F9" s="499">
        <f t="shared" si="0"/>
        <v>100</v>
      </c>
    </row>
    <row r="10" spans="1:6" s="1" customFormat="1" ht="18" customHeight="1">
      <c r="A10" s="541" t="s">
        <v>51</v>
      </c>
      <c r="B10" s="512" t="s">
        <v>136</v>
      </c>
      <c r="C10" s="422">
        <v>1800000</v>
      </c>
      <c r="D10" s="422">
        <v>2123790</v>
      </c>
      <c r="E10" s="424">
        <v>2123790</v>
      </c>
      <c r="F10" s="499">
        <f t="shared" si="0"/>
        <v>100</v>
      </c>
    </row>
    <row r="11" spans="1:6" s="1" customFormat="1" ht="18" customHeight="1">
      <c r="A11" s="541" t="s">
        <v>137</v>
      </c>
      <c r="B11" s="512" t="s">
        <v>660</v>
      </c>
      <c r="C11" s="422"/>
      <c r="D11" s="423">
        <v>1238250</v>
      </c>
      <c r="E11" s="424">
        <v>1238250</v>
      </c>
      <c r="F11" s="425">
        <f t="shared" si="0"/>
        <v>100</v>
      </c>
    </row>
    <row r="12" spans="1:6" s="1" customFormat="1" ht="18" customHeight="1" thickBot="1">
      <c r="A12" s="542" t="s">
        <v>52</v>
      </c>
      <c r="B12" s="513" t="s">
        <v>661</v>
      </c>
      <c r="C12" s="422"/>
      <c r="D12" s="423">
        <v>0</v>
      </c>
      <c r="E12" s="424">
        <v>0</v>
      </c>
      <c r="F12" s="426">
        <v>0</v>
      </c>
    </row>
    <row r="13" spans="1:6" s="1" customFormat="1" ht="18" customHeight="1" thickBot="1">
      <c r="A13" s="539" t="s">
        <v>2</v>
      </c>
      <c r="B13" s="514" t="s">
        <v>140</v>
      </c>
      <c r="C13" s="408">
        <f>+C14+C15+C16+C17+C18</f>
        <v>52366564</v>
      </c>
      <c r="D13" s="416">
        <f>+D14+D15+D16+D17+D18</f>
        <v>71405712</v>
      </c>
      <c r="E13" s="417">
        <f>+E14+E15+E16+E17+E18</f>
        <v>71405712</v>
      </c>
      <c r="F13" s="427">
        <f t="shared" si="0"/>
        <v>100</v>
      </c>
    </row>
    <row r="14" spans="1:6" s="1" customFormat="1" ht="18" customHeight="1">
      <c r="A14" s="540" t="s">
        <v>54</v>
      </c>
      <c r="B14" s="511" t="s">
        <v>141</v>
      </c>
      <c r="C14" s="419"/>
      <c r="D14" s="428"/>
      <c r="E14" s="420"/>
      <c r="F14" s="429"/>
    </row>
    <row r="15" spans="1:6" s="1" customFormat="1" ht="18" customHeight="1">
      <c r="A15" s="541" t="s">
        <v>55</v>
      </c>
      <c r="B15" s="512" t="s">
        <v>142</v>
      </c>
      <c r="C15" s="422"/>
      <c r="D15" s="423"/>
      <c r="E15" s="424"/>
      <c r="F15" s="425"/>
    </row>
    <row r="16" spans="1:6" s="1" customFormat="1" ht="18" customHeight="1">
      <c r="A16" s="541" t="s">
        <v>56</v>
      </c>
      <c r="B16" s="512" t="s">
        <v>143</v>
      </c>
      <c r="C16" s="422"/>
      <c r="D16" s="423"/>
      <c r="E16" s="424"/>
      <c r="F16" s="425"/>
    </row>
    <row r="17" spans="1:6" s="1" customFormat="1" ht="18" customHeight="1">
      <c r="A17" s="541" t="s">
        <v>57</v>
      </c>
      <c r="B17" s="512" t="s">
        <v>144</v>
      </c>
      <c r="C17" s="422"/>
      <c r="D17" s="423"/>
      <c r="E17" s="424"/>
      <c r="F17" s="430"/>
    </row>
    <row r="18" spans="1:6" s="1" customFormat="1" ht="18" customHeight="1">
      <c r="A18" s="541" t="s">
        <v>58</v>
      </c>
      <c r="B18" s="512" t="s">
        <v>145</v>
      </c>
      <c r="C18" s="422">
        <v>52366564</v>
      </c>
      <c r="D18" s="422">
        <v>71405712</v>
      </c>
      <c r="E18" s="424">
        <v>71405712</v>
      </c>
      <c r="F18" s="425">
        <f t="shared" si="0"/>
        <v>100</v>
      </c>
    </row>
    <row r="19" spans="1:6" s="1" customFormat="1" ht="18" customHeight="1" thickBot="1">
      <c r="A19" s="542" t="s">
        <v>64</v>
      </c>
      <c r="B19" s="513" t="s">
        <v>146</v>
      </c>
      <c r="C19" s="431"/>
      <c r="D19" s="432"/>
      <c r="E19" s="433"/>
      <c r="F19" s="426"/>
    </row>
    <row r="20" spans="1:6" s="1" customFormat="1" ht="18" customHeight="1" thickBot="1">
      <c r="A20" s="539" t="s">
        <v>3</v>
      </c>
      <c r="B20" s="510" t="s">
        <v>147</v>
      </c>
      <c r="C20" s="408">
        <f>+C21+C22+C23+C24+C25</f>
        <v>39075000</v>
      </c>
      <c r="D20" s="416">
        <f>+D21+D22+D23+D24+D25</f>
        <v>39075000</v>
      </c>
      <c r="E20" s="417">
        <f>+E21+E22+E23+E24+E25</f>
        <v>21297391</v>
      </c>
      <c r="F20" s="425">
        <f t="shared" si="0"/>
        <v>54.503879718490076</v>
      </c>
    </row>
    <row r="21" spans="1:6" s="1" customFormat="1" ht="18" customHeight="1">
      <c r="A21" s="540" t="s">
        <v>38</v>
      </c>
      <c r="B21" s="511" t="s">
        <v>148</v>
      </c>
      <c r="C21" s="419"/>
      <c r="D21" s="428"/>
      <c r="E21" s="420"/>
      <c r="F21" s="425"/>
    </row>
    <row r="22" spans="1:6" s="1" customFormat="1" ht="18" customHeight="1">
      <c r="A22" s="541" t="s">
        <v>149</v>
      </c>
      <c r="B22" s="512" t="s">
        <v>150</v>
      </c>
      <c r="C22" s="422"/>
      <c r="D22" s="423"/>
      <c r="E22" s="424"/>
      <c r="F22" s="425"/>
    </row>
    <row r="23" spans="1:6" s="1" customFormat="1" ht="18" customHeight="1">
      <c r="A23" s="541" t="s">
        <v>151</v>
      </c>
      <c r="B23" s="512" t="s">
        <v>152</v>
      </c>
      <c r="C23" s="422"/>
      <c r="D23" s="423"/>
      <c r="E23" s="424"/>
      <c r="F23" s="500"/>
    </row>
    <row r="24" spans="1:6" s="1" customFormat="1" ht="18" customHeight="1">
      <c r="A24" s="541" t="s">
        <v>153</v>
      </c>
      <c r="B24" s="512" t="s">
        <v>154</v>
      </c>
      <c r="C24" s="422"/>
      <c r="D24" s="423"/>
      <c r="E24" s="424"/>
      <c r="F24" s="430"/>
    </row>
    <row r="25" spans="1:6" s="1" customFormat="1" ht="18" customHeight="1">
      <c r="A25" s="541" t="s">
        <v>89</v>
      </c>
      <c r="B25" s="512" t="s">
        <v>155</v>
      </c>
      <c r="C25" s="422">
        <v>39075000</v>
      </c>
      <c r="D25" s="423">
        <v>39075000</v>
      </c>
      <c r="E25" s="424">
        <v>21297391</v>
      </c>
      <c r="F25" s="425">
        <f>E25/D25*100</f>
        <v>54.503879718490076</v>
      </c>
    </row>
    <row r="26" spans="1:6" s="1" customFormat="1" ht="18" customHeight="1" thickBot="1">
      <c r="A26" s="542" t="s">
        <v>90</v>
      </c>
      <c r="B26" s="513" t="s">
        <v>156</v>
      </c>
      <c r="C26" s="431"/>
      <c r="D26" s="432"/>
      <c r="E26" s="433"/>
      <c r="F26" s="425"/>
    </row>
    <row r="27" spans="1:6" s="1" customFormat="1" ht="18" customHeight="1" thickBot="1">
      <c r="A27" s="539" t="s">
        <v>91</v>
      </c>
      <c r="B27" s="510" t="s">
        <v>157</v>
      </c>
      <c r="C27" s="408">
        <f>+C28+C31+C32+C33</f>
        <v>6500000</v>
      </c>
      <c r="D27" s="416">
        <f>+D28+D31+D32+D33</f>
        <v>6500000</v>
      </c>
      <c r="E27" s="417">
        <f>+E28+E31+E32+E33</f>
        <v>6196272</v>
      </c>
      <c r="F27" s="501">
        <f aca="true" t="shared" si="1" ref="F27:F34">E27/D27*100</f>
        <v>95.32726153846154</v>
      </c>
    </row>
    <row r="28" spans="1:6" s="1" customFormat="1" ht="18" customHeight="1" thickBot="1">
      <c r="A28" s="540" t="s">
        <v>39</v>
      </c>
      <c r="B28" s="511" t="s">
        <v>158</v>
      </c>
      <c r="C28" s="408">
        <f>+C29+C30</f>
        <v>5000000</v>
      </c>
      <c r="D28" s="408">
        <f>+D29+D30</f>
        <v>5000000</v>
      </c>
      <c r="E28" s="408">
        <f>+E29+E30</f>
        <v>6165121</v>
      </c>
      <c r="F28" s="429">
        <f t="shared" si="1"/>
        <v>123.30242</v>
      </c>
    </row>
    <row r="29" spans="1:6" s="1" customFormat="1" ht="18" customHeight="1">
      <c r="A29" s="541" t="s">
        <v>159</v>
      </c>
      <c r="B29" s="512" t="s">
        <v>160</v>
      </c>
      <c r="C29" s="422">
        <v>2200000</v>
      </c>
      <c r="D29" s="422">
        <v>2200000</v>
      </c>
      <c r="E29" s="424">
        <v>2035445</v>
      </c>
      <c r="F29" s="425">
        <f t="shared" si="1"/>
        <v>92.52022727272727</v>
      </c>
    </row>
    <row r="30" spans="1:6" s="1" customFormat="1" ht="18" customHeight="1">
      <c r="A30" s="541" t="s">
        <v>161</v>
      </c>
      <c r="B30" s="512" t="s">
        <v>678</v>
      </c>
      <c r="C30" s="422">
        <v>2800000</v>
      </c>
      <c r="D30" s="422">
        <v>2800000</v>
      </c>
      <c r="E30" s="424">
        <v>4129676</v>
      </c>
      <c r="F30" s="425">
        <f t="shared" si="1"/>
        <v>147.48842857142856</v>
      </c>
    </row>
    <row r="31" spans="1:6" s="1" customFormat="1" ht="18" customHeight="1">
      <c r="A31" s="541" t="s">
        <v>40</v>
      </c>
      <c r="B31" s="512" t="s">
        <v>119</v>
      </c>
      <c r="C31" s="422">
        <v>1500000</v>
      </c>
      <c r="D31" s="422">
        <v>1500000</v>
      </c>
      <c r="E31" s="424">
        <v>0</v>
      </c>
      <c r="F31" s="425">
        <f t="shared" si="1"/>
        <v>0</v>
      </c>
    </row>
    <row r="32" spans="1:6" s="1" customFormat="1" ht="18" customHeight="1">
      <c r="A32" s="541" t="s">
        <v>163</v>
      </c>
      <c r="B32" s="512" t="s">
        <v>164</v>
      </c>
      <c r="C32" s="422"/>
      <c r="D32" s="422"/>
      <c r="E32" s="424"/>
      <c r="F32" s="425"/>
    </row>
    <row r="33" spans="1:6" s="1" customFormat="1" ht="18" customHeight="1" thickBot="1">
      <c r="A33" s="542" t="s">
        <v>165</v>
      </c>
      <c r="B33" s="513" t="s">
        <v>166</v>
      </c>
      <c r="C33" s="431">
        <v>0</v>
      </c>
      <c r="D33" s="431">
        <v>0</v>
      </c>
      <c r="E33" s="433">
        <v>31151</v>
      </c>
      <c r="F33" s="425">
        <v>0</v>
      </c>
    </row>
    <row r="34" spans="1:6" s="1" customFormat="1" ht="18" customHeight="1" thickBot="1">
      <c r="A34" s="539" t="s">
        <v>5</v>
      </c>
      <c r="B34" s="510" t="s">
        <v>167</v>
      </c>
      <c r="C34" s="408">
        <f>SUM(C35:C44)</f>
        <v>13794763</v>
      </c>
      <c r="D34" s="416">
        <f>SUM(D35:D44)</f>
        <v>19344330</v>
      </c>
      <c r="E34" s="417">
        <f>SUM(E35:E44)</f>
        <v>17306810</v>
      </c>
      <c r="F34" s="439">
        <f t="shared" si="1"/>
        <v>89.46709449228793</v>
      </c>
    </row>
    <row r="35" spans="1:6" s="1" customFormat="1" ht="18" customHeight="1">
      <c r="A35" s="540" t="s">
        <v>41</v>
      </c>
      <c r="B35" s="511" t="s">
        <v>168</v>
      </c>
      <c r="C35" s="419"/>
      <c r="D35" s="428"/>
      <c r="E35" s="420"/>
      <c r="F35" s="425"/>
    </row>
    <row r="36" spans="1:6" s="1" customFormat="1" ht="18" customHeight="1">
      <c r="A36" s="541" t="s">
        <v>42</v>
      </c>
      <c r="B36" s="512" t="s">
        <v>169</v>
      </c>
      <c r="C36" s="422">
        <v>6349584</v>
      </c>
      <c r="D36" s="422">
        <v>9669314</v>
      </c>
      <c r="E36" s="424">
        <v>8291082</v>
      </c>
      <c r="F36" s="425">
        <f>E36/D36*100</f>
        <v>85.74633112545523</v>
      </c>
    </row>
    <row r="37" spans="1:6" s="1" customFormat="1" ht="18" customHeight="1">
      <c r="A37" s="541" t="s">
        <v>43</v>
      </c>
      <c r="B37" s="512" t="s">
        <v>170</v>
      </c>
      <c r="C37" s="422">
        <v>0</v>
      </c>
      <c r="D37" s="423"/>
      <c r="E37" s="424"/>
      <c r="F37" s="425"/>
    </row>
    <row r="38" spans="1:6" s="1" customFormat="1" ht="18" customHeight="1">
      <c r="A38" s="541" t="s">
        <v>93</v>
      </c>
      <c r="B38" s="512" t="s">
        <v>171</v>
      </c>
      <c r="C38" s="422">
        <v>728535</v>
      </c>
      <c r="D38" s="422">
        <v>728535</v>
      </c>
      <c r="E38" s="424">
        <v>416740</v>
      </c>
      <c r="F38" s="425">
        <f>E38/D38*100</f>
        <v>57.202467966535586</v>
      </c>
    </row>
    <row r="39" spans="1:6" s="1" customFormat="1" ht="18" customHeight="1">
      <c r="A39" s="541" t="s">
        <v>94</v>
      </c>
      <c r="B39" s="512" t="s">
        <v>172</v>
      </c>
      <c r="C39" s="422">
        <v>3877410</v>
      </c>
      <c r="D39" s="423">
        <v>5947361</v>
      </c>
      <c r="E39" s="424">
        <v>4672775</v>
      </c>
      <c r="F39" s="425">
        <f>E39/D39*100</f>
        <v>78.56888122311729</v>
      </c>
    </row>
    <row r="40" spans="1:6" s="1" customFormat="1" ht="18" customHeight="1">
      <c r="A40" s="541" t="s">
        <v>95</v>
      </c>
      <c r="B40" s="512" t="s">
        <v>173</v>
      </c>
      <c r="C40" s="422">
        <v>2819234</v>
      </c>
      <c r="D40" s="423">
        <v>2889988</v>
      </c>
      <c r="E40" s="424">
        <v>3128462</v>
      </c>
      <c r="F40" s="425">
        <f>E40/D40*100</f>
        <v>108.25172976496789</v>
      </c>
    </row>
    <row r="41" spans="1:6" s="1" customFormat="1" ht="18" customHeight="1">
      <c r="A41" s="541" t="s">
        <v>96</v>
      </c>
      <c r="B41" s="512" t="s">
        <v>174</v>
      </c>
      <c r="C41" s="422"/>
      <c r="D41" s="423"/>
      <c r="E41" s="424"/>
      <c r="F41" s="502"/>
    </row>
    <row r="42" spans="1:6" s="1" customFormat="1" ht="18" customHeight="1">
      <c r="A42" s="541" t="s">
        <v>175</v>
      </c>
      <c r="B42" s="512" t="s">
        <v>176</v>
      </c>
      <c r="C42" s="422">
        <v>20000</v>
      </c>
      <c r="D42" s="422">
        <v>20000</v>
      </c>
      <c r="E42" s="424">
        <v>36</v>
      </c>
      <c r="F42" s="425">
        <f>E42/D42*100</f>
        <v>0.18</v>
      </c>
    </row>
    <row r="43" spans="1:6" s="1" customFormat="1" ht="18" customHeight="1">
      <c r="A43" s="541" t="s">
        <v>126</v>
      </c>
      <c r="B43" s="512" t="s">
        <v>680</v>
      </c>
      <c r="C43" s="422"/>
      <c r="D43" s="423"/>
      <c r="E43" s="424">
        <v>321935</v>
      </c>
      <c r="F43" s="425"/>
    </row>
    <row r="44" spans="1:6" s="1" customFormat="1" ht="18" customHeight="1" thickBot="1">
      <c r="A44" s="542" t="s">
        <v>178</v>
      </c>
      <c r="B44" s="513" t="s">
        <v>179</v>
      </c>
      <c r="C44" s="431"/>
      <c r="D44" s="432">
        <v>89132</v>
      </c>
      <c r="E44" s="433">
        <v>475780</v>
      </c>
      <c r="F44" s="425">
        <f>E44/D44*100</f>
        <v>533.7925773010816</v>
      </c>
    </row>
    <row r="45" spans="1:6" s="1" customFormat="1" ht="18" customHeight="1" thickBot="1">
      <c r="A45" s="539" t="s">
        <v>6</v>
      </c>
      <c r="B45" s="510" t="s">
        <v>180</v>
      </c>
      <c r="C45" s="408">
        <f>SUM(C46:C50)</f>
        <v>0</v>
      </c>
      <c r="D45" s="416">
        <f>SUM(D46:D50)</f>
        <v>242000</v>
      </c>
      <c r="E45" s="417">
        <f>SUM(E46:E50)</f>
        <v>242000</v>
      </c>
      <c r="F45" s="425">
        <f>E45/D45*100</f>
        <v>100</v>
      </c>
    </row>
    <row r="46" spans="1:6" s="1" customFormat="1" ht="18" customHeight="1">
      <c r="A46" s="540" t="s">
        <v>44</v>
      </c>
      <c r="B46" s="511" t="s">
        <v>181</v>
      </c>
      <c r="C46" s="419"/>
      <c r="D46" s="428"/>
      <c r="E46" s="420"/>
      <c r="F46" s="429"/>
    </row>
    <row r="47" spans="1:6" s="1" customFormat="1" ht="18" customHeight="1">
      <c r="A47" s="541" t="s">
        <v>45</v>
      </c>
      <c r="B47" s="512" t="s">
        <v>182</v>
      </c>
      <c r="C47" s="422"/>
      <c r="D47" s="423">
        <v>242000</v>
      </c>
      <c r="E47" s="424">
        <v>242000</v>
      </c>
      <c r="F47" s="425">
        <v>100</v>
      </c>
    </row>
    <row r="48" spans="1:6" s="1" customFormat="1" ht="18" customHeight="1">
      <c r="A48" s="541" t="s">
        <v>183</v>
      </c>
      <c r="B48" s="512" t="s">
        <v>184</v>
      </c>
      <c r="C48" s="422"/>
      <c r="D48" s="423"/>
      <c r="E48" s="424"/>
      <c r="F48" s="425">
        <v>0</v>
      </c>
    </row>
    <row r="49" spans="1:6" s="1" customFormat="1" ht="18" customHeight="1">
      <c r="A49" s="541" t="s">
        <v>185</v>
      </c>
      <c r="B49" s="512" t="s">
        <v>186</v>
      </c>
      <c r="C49" s="422"/>
      <c r="D49" s="423"/>
      <c r="E49" s="424"/>
      <c r="F49" s="425"/>
    </row>
    <row r="50" spans="1:6" s="1" customFormat="1" ht="18" customHeight="1" thickBot="1">
      <c r="A50" s="542" t="s">
        <v>187</v>
      </c>
      <c r="B50" s="513" t="s">
        <v>188</v>
      </c>
      <c r="C50" s="431"/>
      <c r="D50" s="432"/>
      <c r="E50" s="433"/>
      <c r="F50" s="426"/>
    </row>
    <row r="51" spans="1:6" s="1" customFormat="1" ht="18" customHeight="1" thickBot="1">
      <c r="A51" s="539" t="s">
        <v>97</v>
      </c>
      <c r="B51" s="510" t="s">
        <v>189</v>
      </c>
      <c r="C51" s="408">
        <f>SUM(C52:C54)</f>
        <v>0</v>
      </c>
      <c r="D51" s="416">
        <f>SUM(D52:D54)</f>
        <v>0</v>
      </c>
      <c r="E51" s="417">
        <f>SUM(E52:E54)</f>
        <v>0</v>
      </c>
      <c r="F51" s="425"/>
    </row>
    <row r="52" spans="1:6" s="1" customFormat="1" ht="18" customHeight="1">
      <c r="A52" s="540" t="s">
        <v>46</v>
      </c>
      <c r="B52" s="511" t="s">
        <v>190</v>
      </c>
      <c r="C52" s="419"/>
      <c r="D52" s="428"/>
      <c r="E52" s="420"/>
      <c r="F52" s="429"/>
    </row>
    <row r="53" spans="1:6" s="1" customFormat="1" ht="18" customHeight="1">
      <c r="A53" s="541" t="s">
        <v>47</v>
      </c>
      <c r="B53" s="512" t="s">
        <v>191</v>
      </c>
      <c r="C53" s="422"/>
      <c r="D53" s="423"/>
      <c r="E53" s="424"/>
      <c r="F53" s="425"/>
    </row>
    <row r="54" spans="1:8" s="1" customFormat="1" ht="18" customHeight="1">
      <c r="A54" s="541" t="s">
        <v>98</v>
      </c>
      <c r="B54" s="512" t="s">
        <v>192</v>
      </c>
      <c r="C54" s="422"/>
      <c r="D54" s="423"/>
      <c r="E54" s="424"/>
      <c r="F54" s="425"/>
      <c r="H54" s="8"/>
    </row>
    <row r="55" spans="1:6" s="1" customFormat="1" ht="18" customHeight="1" thickBot="1">
      <c r="A55" s="542" t="s">
        <v>193</v>
      </c>
      <c r="B55" s="513" t="s">
        <v>194</v>
      </c>
      <c r="C55" s="431"/>
      <c r="D55" s="432"/>
      <c r="E55" s="433"/>
      <c r="F55" s="503"/>
    </row>
    <row r="56" spans="1:6" s="1" customFormat="1" ht="18" customHeight="1" thickBot="1">
      <c r="A56" s="539" t="s">
        <v>8</v>
      </c>
      <c r="B56" s="514" t="s">
        <v>195</v>
      </c>
      <c r="C56" s="408">
        <f>SUM(C57:C59)</f>
        <v>0</v>
      </c>
      <c r="D56" s="416">
        <f>SUM(D57:D59)</f>
        <v>5461498</v>
      </c>
      <c r="E56" s="417">
        <f>SUM(E57:E59)</f>
        <v>5461498</v>
      </c>
      <c r="F56" s="439"/>
    </row>
    <row r="57" spans="1:6" s="1" customFormat="1" ht="18" customHeight="1">
      <c r="A57" s="540" t="s">
        <v>99</v>
      </c>
      <c r="B57" s="511" t="s">
        <v>196</v>
      </c>
      <c r="C57" s="422"/>
      <c r="D57" s="423"/>
      <c r="E57" s="424"/>
      <c r="F57" s="429"/>
    </row>
    <row r="58" spans="1:6" s="1" customFormat="1" ht="18" customHeight="1">
      <c r="A58" s="541" t="s">
        <v>100</v>
      </c>
      <c r="B58" s="512" t="s">
        <v>197</v>
      </c>
      <c r="C58" s="422"/>
      <c r="D58" s="423"/>
      <c r="E58" s="424"/>
      <c r="F58" s="425"/>
    </row>
    <row r="59" spans="1:6" s="1" customFormat="1" ht="18" customHeight="1">
      <c r="A59" s="541" t="s">
        <v>198</v>
      </c>
      <c r="B59" s="512" t="s">
        <v>199</v>
      </c>
      <c r="C59" s="422"/>
      <c r="D59" s="423">
        <v>5461498</v>
      </c>
      <c r="E59" s="424">
        <v>5461498</v>
      </c>
      <c r="F59" s="430"/>
    </row>
    <row r="60" spans="1:6" s="1" customFormat="1" ht="18" customHeight="1" thickBot="1">
      <c r="A60" s="542" t="s">
        <v>200</v>
      </c>
      <c r="B60" s="513" t="s">
        <v>201</v>
      </c>
      <c r="C60" s="422"/>
      <c r="D60" s="423"/>
      <c r="E60" s="424"/>
      <c r="F60" s="504"/>
    </row>
    <row r="61" spans="1:6" s="1" customFormat="1" ht="18" customHeight="1" thickBot="1">
      <c r="A61" s="539" t="s">
        <v>9</v>
      </c>
      <c r="B61" s="510" t="s">
        <v>202</v>
      </c>
      <c r="C61" s="408">
        <f>+C6+C13+C20+C27+C34+C45+C51+C56</f>
        <v>171477877</v>
      </c>
      <c r="D61" s="416">
        <f>+D6+D13+D20+D27+D34+D45+D51+D56</f>
        <v>201734068</v>
      </c>
      <c r="E61" s="417">
        <f>+E6+E13+E20+E27+E34+E45+E51+E56</f>
        <v>181615211</v>
      </c>
      <c r="F61" s="501">
        <f>E61/D61*100</f>
        <v>90.02704045010384</v>
      </c>
    </row>
    <row r="62" spans="1:6" s="1" customFormat="1" ht="18" customHeight="1" thickBot="1">
      <c r="A62" s="543" t="s">
        <v>203</v>
      </c>
      <c r="B62" s="514" t="s">
        <v>204</v>
      </c>
      <c r="C62" s="408">
        <f>SUM(C63:C65)</f>
        <v>0</v>
      </c>
      <c r="D62" s="416">
        <f>SUM(D63:D65)</f>
        <v>0</v>
      </c>
      <c r="E62" s="417">
        <f>SUM(E63:E65)</f>
        <v>0</v>
      </c>
      <c r="F62" s="427"/>
    </row>
    <row r="63" spans="1:6" s="1" customFormat="1" ht="18" customHeight="1">
      <c r="A63" s="540" t="s">
        <v>205</v>
      </c>
      <c r="B63" s="511" t="s">
        <v>206</v>
      </c>
      <c r="C63" s="422"/>
      <c r="D63" s="423"/>
      <c r="E63" s="424"/>
      <c r="F63" s="429"/>
    </row>
    <row r="64" spans="1:6" s="1" customFormat="1" ht="18" customHeight="1">
      <c r="A64" s="541" t="s">
        <v>207</v>
      </c>
      <c r="B64" s="512" t="s">
        <v>208</v>
      </c>
      <c r="C64" s="422"/>
      <c r="D64" s="423"/>
      <c r="E64" s="424"/>
      <c r="F64" s="425"/>
    </row>
    <row r="65" spans="1:6" s="1" customFormat="1" ht="18" customHeight="1" thickBot="1">
      <c r="A65" s="542" t="s">
        <v>209</v>
      </c>
      <c r="B65" s="515" t="s">
        <v>210</v>
      </c>
      <c r="C65" s="422"/>
      <c r="D65" s="423"/>
      <c r="E65" s="424"/>
      <c r="F65" s="426"/>
    </row>
    <row r="66" spans="1:6" s="1" customFormat="1" ht="18" customHeight="1" thickBot="1">
      <c r="A66" s="543" t="s">
        <v>211</v>
      </c>
      <c r="B66" s="514" t="s">
        <v>212</v>
      </c>
      <c r="C66" s="408">
        <f>SUM(C67:C70)</f>
        <v>0</v>
      </c>
      <c r="D66" s="416">
        <f>SUM(D67:D70)</f>
        <v>0</v>
      </c>
      <c r="E66" s="417">
        <f>SUM(E67:E70)</f>
        <v>0</v>
      </c>
      <c r="F66" s="427"/>
    </row>
    <row r="67" spans="1:6" s="1" customFormat="1" ht="18" customHeight="1">
      <c r="A67" s="540" t="s">
        <v>213</v>
      </c>
      <c r="B67" s="511" t="s">
        <v>214</v>
      </c>
      <c r="C67" s="422"/>
      <c r="D67" s="423"/>
      <c r="E67" s="424"/>
      <c r="F67" s="505"/>
    </row>
    <row r="68" spans="1:6" s="1" customFormat="1" ht="18" customHeight="1">
      <c r="A68" s="541" t="s">
        <v>68</v>
      </c>
      <c r="B68" s="512" t="s">
        <v>215</v>
      </c>
      <c r="C68" s="422"/>
      <c r="D68" s="423"/>
      <c r="E68" s="424"/>
      <c r="F68" s="425"/>
    </row>
    <row r="69" spans="1:6" s="1" customFormat="1" ht="18" customHeight="1">
      <c r="A69" s="541" t="s">
        <v>216</v>
      </c>
      <c r="B69" s="512" t="s">
        <v>217</v>
      </c>
      <c r="C69" s="422"/>
      <c r="D69" s="423"/>
      <c r="E69" s="424"/>
      <c r="F69" s="425"/>
    </row>
    <row r="70" spans="1:6" s="1" customFormat="1" ht="18" customHeight="1" thickBot="1">
      <c r="A70" s="542" t="s">
        <v>218</v>
      </c>
      <c r="B70" s="513" t="s">
        <v>219</v>
      </c>
      <c r="C70" s="422"/>
      <c r="D70" s="423"/>
      <c r="E70" s="424"/>
      <c r="F70" s="426"/>
    </row>
    <row r="71" spans="1:6" s="1" customFormat="1" ht="18" customHeight="1" thickBot="1">
      <c r="A71" s="543" t="s">
        <v>220</v>
      </c>
      <c r="B71" s="514" t="s">
        <v>221</v>
      </c>
      <c r="C71" s="417">
        <f>SUM(C72:C73)</f>
        <v>24453689</v>
      </c>
      <c r="D71" s="417">
        <f>SUM(D72:D73)</f>
        <v>20716137</v>
      </c>
      <c r="E71" s="417">
        <f>SUM(E72:E73)</f>
        <v>24859714</v>
      </c>
      <c r="F71" s="427">
        <f>E71/D71*100</f>
        <v>120.00168757331544</v>
      </c>
    </row>
    <row r="72" spans="1:6" s="1" customFormat="1" ht="18" customHeight="1">
      <c r="A72" s="540" t="s">
        <v>101</v>
      </c>
      <c r="B72" s="511" t="s">
        <v>222</v>
      </c>
      <c r="C72" s="422">
        <v>24453689</v>
      </c>
      <c r="D72" s="422">
        <v>20716137</v>
      </c>
      <c r="E72" s="422">
        <v>24859714</v>
      </c>
      <c r="F72" s="429">
        <f>E72/D72*100</f>
        <v>120.00168757331544</v>
      </c>
    </row>
    <row r="73" spans="1:6" s="1" customFormat="1" ht="18" customHeight="1" thickBot="1">
      <c r="A73" s="542" t="s">
        <v>102</v>
      </c>
      <c r="B73" s="513" t="s">
        <v>223</v>
      </c>
      <c r="C73" s="422"/>
      <c r="D73" s="423"/>
      <c r="E73" s="424"/>
      <c r="F73" s="426"/>
    </row>
    <row r="74" spans="1:6" s="1" customFormat="1" ht="18" customHeight="1" thickBot="1">
      <c r="A74" s="543" t="s">
        <v>224</v>
      </c>
      <c r="B74" s="514" t="s">
        <v>225</v>
      </c>
      <c r="C74" s="408">
        <f>SUM(C75:C77)</f>
        <v>36496709</v>
      </c>
      <c r="D74" s="416">
        <f>SUM(D75:D77)</f>
        <v>38100623</v>
      </c>
      <c r="E74" s="417">
        <f>SUM(E75:E77)</f>
        <v>38100623</v>
      </c>
      <c r="F74" s="427">
        <f>E74/D74*100</f>
        <v>100</v>
      </c>
    </row>
    <row r="75" spans="1:7" s="1" customFormat="1" ht="18" customHeight="1">
      <c r="A75" s="540" t="s">
        <v>226</v>
      </c>
      <c r="B75" s="511" t="s">
        <v>227</v>
      </c>
      <c r="C75" s="422"/>
      <c r="D75" s="423">
        <v>2524703</v>
      </c>
      <c r="E75" s="424">
        <v>2524703</v>
      </c>
      <c r="F75" s="460">
        <f>E75/D75*100</f>
        <v>100</v>
      </c>
      <c r="G75" s="67"/>
    </row>
    <row r="76" spans="1:6" ht="18" customHeight="1">
      <c r="A76" s="541" t="s">
        <v>228</v>
      </c>
      <c r="B76" s="512" t="s">
        <v>640</v>
      </c>
      <c r="C76" s="422">
        <v>36496709</v>
      </c>
      <c r="D76" s="423">
        <v>35575920</v>
      </c>
      <c r="E76" s="424">
        <v>35575920</v>
      </c>
      <c r="F76" s="425">
        <f>E76/D76*100</f>
        <v>100</v>
      </c>
    </row>
    <row r="77" spans="1:6" ht="18" customHeight="1" thickBot="1">
      <c r="A77" s="542" t="s">
        <v>230</v>
      </c>
      <c r="B77" s="513" t="s">
        <v>231</v>
      </c>
      <c r="C77" s="422"/>
      <c r="D77" s="423"/>
      <c r="E77" s="424"/>
      <c r="F77" s="506"/>
    </row>
    <row r="78" spans="1:6" ht="18" customHeight="1" thickBot="1">
      <c r="A78" s="543" t="s">
        <v>232</v>
      </c>
      <c r="B78" s="514" t="s">
        <v>233</v>
      </c>
      <c r="C78" s="408">
        <f>SUM(C79:C82)</f>
        <v>0</v>
      </c>
      <c r="D78" s="416">
        <f>SUM(D79:D82)</f>
        <v>0</v>
      </c>
      <c r="E78" s="417">
        <f>SUM(E79:E82)</f>
        <v>0</v>
      </c>
      <c r="F78" s="507"/>
    </row>
    <row r="79" spans="1:6" ht="18" customHeight="1">
      <c r="A79" s="544" t="s">
        <v>234</v>
      </c>
      <c r="B79" s="511" t="s">
        <v>235</v>
      </c>
      <c r="C79" s="422"/>
      <c r="D79" s="423"/>
      <c r="E79" s="424"/>
      <c r="F79" s="508"/>
    </row>
    <row r="80" spans="1:6" ht="18" customHeight="1">
      <c r="A80" s="545" t="s">
        <v>236</v>
      </c>
      <c r="B80" s="512" t="s">
        <v>237</v>
      </c>
      <c r="C80" s="422"/>
      <c r="D80" s="423"/>
      <c r="E80" s="424"/>
      <c r="F80" s="509"/>
    </row>
    <row r="81" spans="1:6" ht="18" customHeight="1">
      <c r="A81" s="545" t="s">
        <v>238</v>
      </c>
      <c r="B81" s="512" t="s">
        <v>239</v>
      </c>
      <c r="C81" s="422"/>
      <c r="D81" s="423"/>
      <c r="E81" s="424"/>
      <c r="F81" s="509"/>
    </row>
    <row r="82" spans="1:6" ht="18" customHeight="1" thickBot="1">
      <c r="A82" s="546" t="s">
        <v>240</v>
      </c>
      <c r="B82" s="513" t="s">
        <v>241</v>
      </c>
      <c r="C82" s="422"/>
      <c r="D82" s="423"/>
      <c r="E82" s="424"/>
      <c r="F82" s="506"/>
    </row>
    <row r="83" spans="1:6" ht="18" customHeight="1" thickBot="1">
      <c r="A83" s="543" t="s">
        <v>242</v>
      </c>
      <c r="B83" s="514" t="s">
        <v>243</v>
      </c>
      <c r="C83" s="465"/>
      <c r="D83" s="466"/>
      <c r="E83" s="467"/>
      <c r="F83" s="507"/>
    </row>
    <row r="84" spans="1:6" ht="18" customHeight="1" thickBot="1">
      <c r="A84" s="543" t="s">
        <v>244</v>
      </c>
      <c r="B84" s="516" t="s">
        <v>648</v>
      </c>
      <c r="C84" s="408">
        <f>+C62+C66+C71+C74+C78+C83-C76</f>
        <v>24453689</v>
      </c>
      <c r="D84" s="416">
        <f>+D62+D66+D71+D74+D78+D83-D76</f>
        <v>23240840</v>
      </c>
      <c r="E84" s="417">
        <f>+E62+E66+E71+E74+E78+E83-E76</f>
        <v>27384417</v>
      </c>
      <c r="F84" s="425">
        <f>E84/D84*100</f>
        <v>117.82886074685767</v>
      </c>
    </row>
    <row r="85" spans="1:6" ht="18" customHeight="1" thickBot="1">
      <c r="A85" s="547" t="s">
        <v>246</v>
      </c>
      <c r="B85" s="517" t="s">
        <v>247</v>
      </c>
      <c r="C85" s="408">
        <f>+C61+C84</f>
        <v>195931566</v>
      </c>
      <c r="D85" s="416">
        <f>+D61+D84</f>
        <v>224974908</v>
      </c>
      <c r="E85" s="417">
        <f>+E61+E84</f>
        <v>208999628</v>
      </c>
      <c r="F85" s="501">
        <f>E85/D85*100</f>
        <v>92.89908366136547</v>
      </c>
    </row>
    <row r="86" spans="1:5" ht="18.75">
      <c r="A86" s="548"/>
      <c r="B86" s="518"/>
      <c r="C86" s="43"/>
      <c r="D86" s="43"/>
      <c r="E86" s="43"/>
    </row>
    <row r="87" spans="1:6" ht="15.75" customHeight="1">
      <c r="A87" s="651" t="s">
        <v>302</v>
      </c>
      <c r="B87" s="651"/>
      <c r="C87" s="651"/>
      <c r="D87" s="651"/>
      <c r="E87" s="651"/>
      <c r="F87" s="651"/>
    </row>
    <row r="88" spans="1:5" ht="18.75">
      <c r="A88" s="469"/>
      <c r="B88" s="469"/>
      <c r="C88" s="43"/>
      <c r="D88" s="5"/>
      <c r="E88" s="5"/>
    </row>
    <row r="89" spans="1:6" ht="16.5" thickBot="1">
      <c r="A89" s="664" t="s">
        <v>73</v>
      </c>
      <c r="B89" s="664"/>
      <c r="C89" s="161"/>
      <c r="D89" s="162"/>
      <c r="E89" s="162"/>
      <c r="F89" s="162" t="s">
        <v>666</v>
      </c>
    </row>
    <row r="90" spans="1:6" ht="24.75" customHeight="1">
      <c r="A90" s="657" t="s">
        <v>37</v>
      </c>
      <c r="B90" s="659" t="s">
        <v>28</v>
      </c>
      <c r="C90" s="652" t="s">
        <v>688</v>
      </c>
      <c r="D90" s="653"/>
      <c r="E90" s="654"/>
      <c r="F90" s="655" t="s">
        <v>125</v>
      </c>
    </row>
    <row r="91" spans="1:6" ht="27" customHeight="1" thickBot="1">
      <c r="A91" s="658"/>
      <c r="B91" s="660"/>
      <c r="C91" s="155" t="s">
        <v>123</v>
      </c>
      <c r="D91" s="156" t="s">
        <v>124</v>
      </c>
      <c r="E91" s="156" t="s">
        <v>362</v>
      </c>
      <c r="F91" s="656"/>
    </row>
    <row r="92" spans="1:6" ht="19.5" thickBot="1">
      <c r="A92" s="549">
        <v>1</v>
      </c>
      <c r="B92" s="472">
        <v>2</v>
      </c>
      <c r="C92" s="163">
        <v>3</v>
      </c>
      <c r="D92" s="4">
        <v>4</v>
      </c>
      <c r="E92" s="109">
        <v>5</v>
      </c>
      <c r="F92" s="44">
        <v>6</v>
      </c>
    </row>
    <row r="93" spans="1:6" ht="18" customHeight="1" thickBot="1">
      <c r="A93" s="550" t="s">
        <v>1</v>
      </c>
      <c r="B93" s="519" t="s">
        <v>653</v>
      </c>
      <c r="C93" s="474">
        <f>SUM(C94:C98)</f>
        <v>133193586</v>
      </c>
      <c r="D93" s="475">
        <f>SUM(D94:D98)</f>
        <v>171177717</v>
      </c>
      <c r="E93" s="476">
        <f>SUM(E94:E98)</f>
        <v>159035592</v>
      </c>
      <c r="F93" s="477">
        <f aca="true" t="shared" si="2" ref="F93:F98">E93/D93*100</f>
        <v>92.90671402049368</v>
      </c>
    </row>
    <row r="94" spans="1:6" ht="18" customHeight="1">
      <c r="A94" s="551" t="s">
        <v>48</v>
      </c>
      <c r="B94" s="520" t="s">
        <v>29</v>
      </c>
      <c r="C94" s="478">
        <v>51870803</v>
      </c>
      <c r="D94" s="478">
        <v>58365796</v>
      </c>
      <c r="E94" s="479">
        <v>55122532</v>
      </c>
      <c r="F94" s="480">
        <f t="shared" si="2"/>
        <v>94.44321122597215</v>
      </c>
    </row>
    <row r="95" spans="1:6" ht="18" customHeight="1">
      <c r="A95" s="541" t="s">
        <v>49</v>
      </c>
      <c r="B95" s="521" t="s">
        <v>103</v>
      </c>
      <c r="C95" s="422">
        <v>8837262</v>
      </c>
      <c r="D95" s="422">
        <v>9354510</v>
      </c>
      <c r="E95" s="424">
        <v>8831195</v>
      </c>
      <c r="F95" s="481">
        <f t="shared" si="2"/>
        <v>94.40574653295576</v>
      </c>
    </row>
    <row r="96" spans="1:6" ht="18" customHeight="1">
      <c r="A96" s="541" t="s">
        <v>50</v>
      </c>
      <c r="B96" s="521" t="s">
        <v>67</v>
      </c>
      <c r="C96" s="431">
        <v>55408042</v>
      </c>
      <c r="D96" s="431">
        <v>79419924</v>
      </c>
      <c r="E96" s="433">
        <v>71733478</v>
      </c>
      <c r="F96" s="481">
        <f t="shared" si="2"/>
        <v>90.32176610997512</v>
      </c>
    </row>
    <row r="97" spans="1:6" ht="18" customHeight="1">
      <c r="A97" s="541" t="s">
        <v>51</v>
      </c>
      <c r="B97" s="522" t="s">
        <v>104</v>
      </c>
      <c r="C97" s="431">
        <v>5355000</v>
      </c>
      <c r="D97" s="431">
        <v>6060019</v>
      </c>
      <c r="E97" s="433">
        <v>6055019</v>
      </c>
      <c r="F97" s="481">
        <f t="shared" si="2"/>
        <v>99.91749200786334</v>
      </c>
    </row>
    <row r="98" spans="1:6" ht="18" customHeight="1">
      <c r="A98" s="541" t="s">
        <v>59</v>
      </c>
      <c r="B98" s="523" t="s">
        <v>105</v>
      </c>
      <c r="C98" s="431">
        <v>11722479</v>
      </c>
      <c r="D98" s="432">
        <v>17977468</v>
      </c>
      <c r="E98" s="433">
        <v>17293368</v>
      </c>
      <c r="F98" s="481">
        <f t="shared" si="2"/>
        <v>96.19468103072134</v>
      </c>
    </row>
    <row r="99" spans="1:6" ht="18" customHeight="1">
      <c r="A99" s="541" t="s">
        <v>52</v>
      </c>
      <c r="B99" s="521" t="s">
        <v>248</v>
      </c>
      <c r="C99" s="431"/>
      <c r="D99" s="432"/>
      <c r="E99" s="433"/>
      <c r="F99" s="481"/>
    </row>
    <row r="100" spans="1:6" ht="18" customHeight="1">
      <c r="A100" s="541" t="s">
        <v>53</v>
      </c>
      <c r="B100" s="524" t="s">
        <v>249</v>
      </c>
      <c r="C100" s="431"/>
      <c r="D100" s="432"/>
      <c r="E100" s="433"/>
      <c r="F100" s="481"/>
    </row>
    <row r="101" spans="1:6" ht="18" customHeight="1">
      <c r="A101" s="541" t="s">
        <v>60</v>
      </c>
      <c r="B101" s="525" t="s">
        <v>250</v>
      </c>
      <c r="C101" s="431"/>
      <c r="D101" s="432"/>
      <c r="E101" s="433"/>
      <c r="F101" s="481"/>
    </row>
    <row r="102" spans="1:6" ht="18" customHeight="1">
      <c r="A102" s="541" t="s">
        <v>61</v>
      </c>
      <c r="B102" s="525" t="s">
        <v>251</v>
      </c>
      <c r="C102" s="431"/>
      <c r="D102" s="432"/>
      <c r="E102" s="433"/>
      <c r="F102" s="481"/>
    </row>
    <row r="103" spans="1:6" ht="18" customHeight="1">
      <c r="A103" s="541" t="s">
        <v>62</v>
      </c>
      <c r="B103" s="524" t="s">
        <v>252</v>
      </c>
      <c r="C103" s="431">
        <v>7472479</v>
      </c>
      <c r="D103" s="432">
        <v>10366211</v>
      </c>
      <c r="E103" s="433">
        <v>10366211</v>
      </c>
      <c r="F103" s="425">
        <f>E103/D103*100</f>
        <v>100</v>
      </c>
    </row>
    <row r="104" spans="1:6" ht="18" customHeight="1">
      <c r="A104" s="541" t="s">
        <v>63</v>
      </c>
      <c r="B104" s="524" t="s">
        <v>253</v>
      </c>
      <c r="C104" s="431"/>
      <c r="D104" s="432"/>
      <c r="E104" s="433"/>
      <c r="F104" s="481"/>
    </row>
    <row r="105" spans="1:6" ht="18" customHeight="1">
      <c r="A105" s="541" t="s">
        <v>65</v>
      </c>
      <c r="B105" s="525" t="s">
        <v>254</v>
      </c>
      <c r="C105" s="431"/>
      <c r="D105" s="432"/>
      <c r="E105" s="433"/>
      <c r="F105" s="481"/>
    </row>
    <row r="106" spans="1:6" ht="18" customHeight="1">
      <c r="A106" s="552" t="s">
        <v>106</v>
      </c>
      <c r="B106" s="526" t="s">
        <v>255</v>
      </c>
      <c r="C106" s="431"/>
      <c r="D106" s="432"/>
      <c r="E106" s="433"/>
      <c r="F106" s="481"/>
    </row>
    <row r="107" spans="1:6" ht="18" customHeight="1">
      <c r="A107" s="541" t="s">
        <v>256</v>
      </c>
      <c r="B107" s="526" t="s">
        <v>257</v>
      </c>
      <c r="C107" s="431"/>
      <c r="D107" s="432"/>
      <c r="E107" s="433"/>
      <c r="F107" s="481"/>
    </row>
    <row r="108" spans="1:6" ht="18" customHeight="1" thickBot="1">
      <c r="A108" s="553" t="s">
        <v>258</v>
      </c>
      <c r="B108" s="527" t="s">
        <v>259</v>
      </c>
      <c r="C108" s="482">
        <v>4250000</v>
      </c>
      <c r="D108" s="483">
        <v>4250000</v>
      </c>
      <c r="E108" s="484">
        <v>3565900</v>
      </c>
      <c r="F108" s="425">
        <f>E108/D108*100</f>
        <v>83.90352941176471</v>
      </c>
    </row>
    <row r="109" spans="1:6" ht="18" customHeight="1" thickBot="1">
      <c r="A109" s="539" t="s">
        <v>2</v>
      </c>
      <c r="B109" s="528" t="s">
        <v>654</v>
      </c>
      <c r="C109" s="408">
        <f>+C110+C112+C114</f>
        <v>40837000</v>
      </c>
      <c r="D109" s="416">
        <f>+D110+D112+D114</f>
        <v>31289386</v>
      </c>
      <c r="E109" s="417">
        <f>+E110+E112+E114</f>
        <v>29403886</v>
      </c>
      <c r="F109" s="477">
        <f>E109/D109*100</f>
        <v>93.97399488759542</v>
      </c>
    </row>
    <row r="110" spans="1:6" ht="18" customHeight="1">
      <c r="A110" s="540" t="s">
        <v>54</v>
      </c>
      <c r="B110" s="521" t="s">
        <v>260</v>
      </c>
      <c r="C110" s="419">
        <v>39837000</v>
      </c>
      <c r="D110" s="428">
        <v>30145886</v>
      </c>
      <c r="E110" s="420">
        <v>29383886</v>
      </c>
      <c r="F110" s="425">
        <f>E110/D110*100</f>
        <v>97.47229190742644</v>
      </c>
    </row>
    <row r="111" spans="1:6" ht="18" customHeight="1">
      <c r="A111" s="540" t="s">
        <v>55</v>
      </c>
      <c r="B111" s="529" t="s">
        <v>261</v>
      </c>
      <c r="C111" s="419"/>
      <c r="D111" s="428"/>
      <c r="E111" s="420"/>
      <c r="F111" s="481"/>
    </row>
    <row r="112" spans="1:6" ht="18" customHeight="1">
      <c r="A112" s="540" t="s">
        <v>56</v>
      </c>
      <c r="B112" s="529" t="s">
        <v>107</v>
      </c>
      <c r="C112" s="422"/>
      <c r="D112" s="423">
        <v>143500</v>
      </c>
      <c r="E112" s="424"/>
      <c r="F112" s="481">
        <v>0</v>
      </c>
    </row>
    <row r="113" spans="1:6" ht="18" customHeight="1">
      <c r="A113" s="540" t="s">
        <v>57</v>
      </c>
      <c r="B113" s="529" t="s">
        <v>262</v>
      </c>
      <c r="C113" s="422"/>
      <c r="D113" s="423"/>
      <c r="E113" s="424"/>
      <c r="F113" s="481"/>
    </row>
    <row r="114" spans="1:6" ht="18" customHeight="1">
      <c r="A114" s="540" t="s">
        <v>58</v>
      </c>
      <c r="B114" s="530" t="s">
        <v>263</v>
      </c>
      <c r="C114" s="422">
        <v>1000000</v>
      </c>
      <c r="D114" s="422">
        <v>1000000</v>
      </c>
      <c r="E114" s="424">
        <v>20000</v>
      </c>
      <c r="F114" s="481"/>
    </row>
    <row r="115" spans="1:6" ht="18" customHeight="1">
      <c r="A115" s="540" t="s">
        <v>64</v>
      </c>
      <c r="B115" s="531" t="s">
        <v>264</v>
      </c>
      <c r="C115" s="422"/>
      <c r="D115" s="423"/>
      <c r="E115" s="424"/>
      <c r="F115" s="481"/>
    </row>
    <row r="116" spans="1:6" ht="18" customHeight="1">
      <c r="A116" s="540" t="s">
        <v>66</v>
      </c>
      <c r="B116" s="532" t="s">
        <v>265</v>
      </c>
      <c r="C116" s="422"/>
      <c r="D116" s="423"/>
      <c r="E116" s="424"/>
      <c r="F116" s="481"/>
    </row>
    <row r="117" spans="1:6" ht="18" customHeight="1">
      <c r="A117" s="540" t="s">
        <v>108</v>
      </c>
      <c r="B117" s="525" t="s">
        <v>251</v>
      </c>
      <c r="C117" s="422"/>
      <c r="D117" s="423"/>
      <c r="E117" s="424"/>
      <c r="F117" s="481"/>
    </row>
    <row r="118" spans="1:6" ht="18" customHeight="1">
      <c r="A118" s="540" t="s">
        <v>109</v>
      </c>
      <c r="B118" s="525" t="s">
        <v>266</v>
      </c>
      <c r="C118" s="422"/>
      <c r="D118" s="423"/>
      <c r="E118" s="424"/>
      <c r="F118" s="481"/>
    </row>
    <row r="119" spans="1:6" ht="18" customHeight="1">
      <c r="A119" s="540" t="s">
        <v>267</v>
      </c>
      <c r="B119" s="525" t="s">
        <v>268</v>
      </c>
      <c r="C119" s="422"/>
      <c r="D119" s="423"/>
      <c r="E119" s="424"/>
      <c r="F119" s="481"/>
    </row>
    <row r="120" spans="1:6" ht="18" customHeight="1">
      <c r="A120" s="540" t="s">
        <v>269</v>
      </c>
      <c r="B120" s="525" t="s">
        <v>254</v>
      </c>
      <c r="C120" s="422"/>
      <c r="D120" s="423"/>
      <c r="E120" s="424"/>
      <c r="F120" s="481"/>
    </row>
    <row r="121" spans="1:6" ht="18" customHeight="1">
      <c r="A121" s="540" t="s">
        <v>270</v>
      </c>
      <c r="B121" s="525" t="s">
        <v>271</v>
      </c>
      <c r="C121" s="422">
        <v>1000000</v>
      </c>
      <c r="D121" s="423">
        <v>1000000</v>
      </c>
      <c r="E121" s="424">
        <v>0</v>
      </c>
      <c r="F121" s="481"/>
    </row>
    <row r="122" spans="1:6" ht="18" customHeight="1" thickBot="1">
      <c r="A122" s="552" t="s">
        <v>272</v>
      </c>
      <c r="B122" s="525" t="s">
        <v>273</v>
      </c>
      <c r="C122" s="431"/>
      <c r="D122" s="431"/>
      <c r="E122" s="433"/>
      <c r="F122" s="486"/>
    </row>
    <row r="123" spans="1:6" ht="18" customHeight="1" thickBot="1">
      <c r="A123" s="539" t="s">
        <v>3</v>
      </c>
      <c r="B123" s="533" t="s">
        <v>274</v>
      </c>
      <c r="C123" s="408">
        <f>+C124+C125</f>
        <v>21900980</v>
      </c>
      <c r="D123" s="416">
        <f>+D124+D125</f>
        <v>20118143</v>
      </c>
      <c r="E123" s="417">
        <f>+E124+E125</f>
        <v>0</v>
      </c>
      <c r="F123" s="485">
        <f>E123/D123*100</f>
        <v>0</v>
      </c>
    </row>
    <row r="124" spans="1:6" ht="18" customHeight="1">
      <c r="A124" s="540" t="s">
        <v>38</v>
      </c>
      <c r="B124" s="534" t="s">
        <v>33</v>
      </c>
      <c r="C124" s="419">
        <v>21900980</v>
      </c>
      <c r="D124" s="419">
        <v>20118143</v>
      </c>
      <c r="E124" s="420"/>
      <c r="F124" s="480">
        <f>E124/D124*100</f>
        <v>0</v>
      </c>
    </row>
    <row r="125" spans="1:6" ht="18" customHeight="1" thickBot="1">
      <c r="A125" s="542" t="s">
        <v>149</v>
      </c>
      <c r="B125" s="529" t="s">
        <v>34</v>
      </c>
      <c r="C125" s="431"/>
      <c r="D125" s="432"/>
      <c r="E125" s="433"/>
      <c r="F125" s="486"/>
    </row>
    <row r="126" spans="1:6" ht="18" customHeight="1" thickBot="1">
      <c r="A126" s="539" t="s">
        <v>4</v>
      </c>
      <c r="B126" s="533" t="s">
        <v>275</v>
      </c>
      <c r="C126" s="408">
        <f>+C93+C109+C123</f>
        <v>195931566</v>
      </c>
      <c r="D126" s="416">
        <f>+D93+D109+D123</f>
        <v>222585246</v>
      </c>
      <c r="E126" s="417">
        <f>+E93+E109+E123</f>
        <v>188439478</v>
      </c>
      <c r="F126" s="485">
        <f>E126/D126*100</f>
        <v>84.65946480567719</v>
      </c>
    </row>
    <row r="127" spans="1:6" ht="18" customHeight="1" thickBot="1">
      <c r="A127" s="539" t="s">
        <v>5</v>
      </c>
      <c r="B127" s="533" t="s">
        <v>276</v>
      </c>
      <c r="C127" s="408">
        <f>+C128+C129+C130</f>
        <v>0</v>
      </c>
      <c r="D127" s="408">
        <f>+D128+D129+D130</f>
        <v>0</v>
      </c>
      <c r="E127" s="417">
        <f>+E128+E129+E130</f>
        <v>0</v>
      </c>
      <c r="F127" s="425"/>
    </row>
    <row r="128" spans="1:6" ht="18" customHeight="1">
      <c r="A128" s="540" t="s">
        <v>41</v>
      </c>
      <c r="B128" s="534" t="s">
        <v>277</v>
      </c>
      <c r="C128" s="422"/>
      <c r="D128" s="423"/>
      <c r="E128" s="424"/>
      <c r="F128" s="480"/>
    </row>
    <row r="129" spans="1:6" ht="18" customHeight="1">
      <c r="A129" s="540" t="s">
        <v>42</v>
      </c>
      <c r="B129" s="534" t="s">
        <v>278</v>
      </c>
      <c r="C129" s="422"/>
      <c r="D129" s="423"/>
      <c r="E129" s="424"/>
      <c r="F129" s="481"/>
    </row>
    <row r="130" spans="1:6" ht="18" customHeight="1" thickBot="1">
      <c r="A130" s="552" t="s">
        <v>43</v>
      </c>
      <c r="B130" s="535" t="s">
        <v>279</v>
      </c>
      <c r="C130" s="422"/>
      <c r="D130" s="423"/>
      <c r="E130" s="424"/>
      <c r="F130" s="425"/>
    </row>
    <row r="131" spans="1:6" ht="18" customHeight="1" thickBot="1">
      <c r="A131" s="539" t="s">
        <v>6</v>
      </c>
      <c r="B131" s="533" t="s">
        <v>280</v>
      </c>
      <c r="C131" s="408">
        <f>+C132+C133+C134+C135</f>
        <v>0</v>
      </c>
      <c r="D131" s="416">
        <f>+D132+D133+D134+D135</f>
        <v>0</v>
      </c>
      <c r="E131" s="417">
        <f>+E132+E133+E134+E135</f>
        <v>0</v>
      </c>
      <c r="F131" s="485"/>
    </row>
    <row r="132" spans="1:6" ht="18" customHeight="1">
      <c r="A132" s="540" t="s">
        <v>44</v>
      </c>
      <c r="B132" s="534" t="s">
        <v>281</v>
      </c>
      <c r="C132" s="422"/>
      <c r="D132" s="423"/>
      <c r="E132" s="424"/>
      <c r="F132" s="480"/>
    </row>
    <row r="133" spans="1:6" ht="18" customHeight="1">
      <c r="A133" s="540" t="s">
        <v>45</v>
      </c>
      <c r="B133" s="534" t="s">
        <v>282</v>
      </c>
      <c r="C133" s="422"/>
      <c r="D133" s="423"/>
      <c r="E133" s="424"/>
      <c r="F133" s="481"/>
    </row>
    <row r="134" spans="1:6" ht="18" customHeight="1">
      <c r="A134" s="540" t="s">
        <v>183</v>
      </c>
      <c r="B134" s="534" t="s">
        <v>283</v>
      </c>
      <c r="C134" s="422"/>
      <c r="D134" s="423"/>
      <c r="E134" s="424"/>
      <c r="F134" s="481"/>
    </row>
    <row r="135" spans="1:6" ht="18" customHeight="1" thickBot="1">
      <c r="A135" s="552" t="s">
        <v>185</v>
      </c>
      <c r="B135" s="535" t="s">
        <v>284</v>
      </c>
      <c r="C135" s="422"/>
      <c r="D135" s="423"/>
      <c r="E135" s="424"/>
      <c r="F135" s="486"/>
    </row>
    <row r="136" spans="1:6" ht="18" customHeight="1" thickBot="1">
      <c r="A136" s="539" t="s">
        <v>7</v>
      </c>
      <c r="B136" s="533" t="s">
        <v>285</v>
      </c>
      <c r="C136" s="436">
        <f>+C137+C138+C139+C140</f>
        <v>36496709</v>
      </c>
      <c r="D136" s="437">
        <f>+D137+D138+D139+D140</f>
        <v>37965582</v>
      </c>
      <c r="E136" s="438">
        <f>+E137+E138+E139+E140</f>
        <v>37965582</v>
      </c>
      <c r="F136" s="425">
        <f>E136/D136*100</f>
        <v>100</v>
      </c>
    </row>
    <row r="137" spans="1:6" ht="18" customHeight="1">
      <c r="A137" s="540" t="s">
        <v>46</v>
      </c>
      <c r="B137" s="534" t="s">
        <v>287</v>
      </c>
      <c r="C137" s="422"/>
      <c r="D137" s="423">
        <v>2389662</v>
      </c>
      <c r="E137" s="424">
        <v>2389662</v>
      </c>
      <c r="F137" s="480">
        <v>100</v>
      </c>
    </row>
    <row r="138" spans="1:6" ht="18" customHeight="1">
      <c r="A138" s="540" t="s">
        <v>47</v>
      </c>
      <c r="B138" s="534" t="s">
        <v>649</v>
      </c>
      <c r="C138" s="422">
        <v>36496709</v>
      </c>
      <c r="D138" s="423">
        <v>35575920</v>
      </c>
      <c r="E138" s="424">
        <v>35575920</v>
      </c>
      <c r="F138" s="425">
        <f>E138/D138*100</f>
        <v>100</v>
      </c>
    </row>
    <row r="139" spans="1:6" ht="18" customHeight="1">
      <c r="A139" s="540" t="s">
        <v>98</v>
      </c>
      <c r="B139" s="534" t="s">
        <v>288</v>
      </c>
      <c r="C139" s="422"/>
      <c r="D139" s="423"/>
      <c r="E139" s="424"/>
      <c r="F139" s="481"/>
    </row>
    <row r="140" spans="1:6" ht="18" customHeight="1" thickBot="1">
      <c r="A140" s="552" t="s">
        <v>193</v>
      </c>
      <c r="B140" s="535" t="s">
        <v>289</v>
      </c>
      <c r="C140" s="422"/>
      <c r="D140" s="423"/>
      <c r="E140" s="424"/>
      <c r="F140" s="486"/>
    </row>
    <row r="141" spans="1:6" ht="18" customHeight="1" thickBot="1">
      <c r="A141" s="539" t="s">
        <v>8</v>
      </c>
      <c r="B141" s="533" t="s">
        <v>290</v>
      </c>
      <c r="C141" s="487">
        <f>+C142+C143+C144+C145</f>
        <v>0</v>
      </c>
      <c r="D141" s="488">
        <f>+D142+D143+D144+D145</f>
        <v>0</v>
      </c>
      <c r="E141" s="489">
        <f>+E142+E143+E144+E145</f>
        <v>0</v>
      </c>
      <c r="F141" s="485"/>
    </row>
    <row r="142" spans="1:6" ht="18" customHeight="1">
      <c r="A142" s="540" t="s">
        <v>99</v>
      </c>
      <c r="B142" s="534" t="s">
        <v>291</v>
      </c>
      <c r="C142" s="422"/>
      <c r="D142" s="423"/>
      <c r="E142" s="424"/>
      <c r="F142" s="480"/>
    </row>
    <row r="143" spans="1:6" ht="18" customHeight="1">
      <c r="A143" s="540" t="s">
        <v>100</v>
      </c>
      <c r="B143" s="534" t="s">
        <v>292</v>
      </c>
      <c r="C143" s="422"/>
      <c r="D143" s="423"/>
      <c r="E143" s="424"/>
      <c r="F143" s="481"/>
    </row>
    <row r="144" spans="1:6" ht="18" customHeight="1">
      <c r="A144" s="540" t="s">
        <v>198</v>
      </c>
      <c r="B144" s="534" t="s">
        <v>293</v>
      </c>
      <c r="C144" s="422"/>
      <c r="D144" s="423"/>
      <c r="E144" s="424"/>
      <c r="F144" s="481"/>
    </row>
    <row r="145" spans="1:6" ht="18" customHeight="1" thickBot="1">
      <c r="A145" s="540" t="s">
        <v>200</v>
      </c>
      <c r="B145" s="534" t="s">
        <v>294</v>
      </c>
      <c r="C145" s="422"/>
      <c r="D145" s="423"/>
      <c r="E145" s="424"/>
      <c r="F145" s="486"/>
    </row>
    <row r="146" spans="1:6" ht="18" customHeight="1" thickBot="1">
      <c r="A146" s="539" t="s">
        <v>9</v>
      </c>
      <c r="B146" s="533" t="s">
        <v>650</v>
      </c>
      <c r="C146" s="490">
        <f>+C127+C131+C136+C141-C138</f>
        <v>0</v>
      </c>
      <c r="D146" s="491">
        <f>+D127+D131+D136+D141-D138</f>
        <v>2389662</v>
      </c>
      <c r="E146" s="492">
        <f>+E127+E131+E136+E141-E138</f>
        <v>2389662</v>
      </c>
      <c r="F146" s="425">
        <f>E146/D146*100</f>
        <v>100</v>
      </c>
    </row>
    <row r="147" spans="1:6" ht="18" customHeight="1" thickBot="1">
      <c r="A147" s="554" t="s">
        <v>10</v>
      </c>
      <c r="B147" s="536" t="s">
        <v>296</v>
      </c>
      <c r="C147" s="490">
        <f>+C126+C146</f>
        <v>195931566</v>
      </c>
      <c r="D147" s="491">
        <f>+D126+D146</f>
        <v>224974908</v>
      </c>
      <c r="E147" s="492">
        <f>+E126+E146</f>
        <v>190829140</v>
      </c>
      <c r="F147" s="485">
        <f>E147/D147*100</f>
        <v>84.82241050633078</v>
      </c>
    </row>
    <row r="148" spans="3:6" ht="18" customHeight="1">
      <c r="C148" s="493"/>
      <c r="D148" s="493"/>
      <c r="E148" s="493"/>
      <c r="F148" s="469"/>
    </row>
    <row r="149" spans="1:6" ht="18" customHeight="1">
      <c r="A149" s="469"/>
      <c r="B149" s="469"/>
      <c r="C149" s="494"/>
      <c r="D149" s="469"/>
      <c r="E149" s="469"/>
      <c r="F149" s="469"/>
    </row>
    <row r="150" spans="1:6" ht="18" customHeight="1" thickBot="1">
      <c r="A150" s="662" t="s">
        <v>74</v>
      </c>
      <c r="B150" s="662"/>
      <c r="C150" s="661" t="s">
        <v>666</v>
      </c>
      <c r="D150" s="661"/>
      <c r="E150" s="661"/>
      <c r="F150" s="661"/>
    </row>
    <row r="151" spans="1:6" ht="18" customHeight="1" thickBot="1">
      <c r="A151" s="539">
        <v>1</v>
      </c>
      <c r="B151" s="528" t="s">
        <v>297</v>
      </c>
      <c r="C151" s="495">
        <f>+C61-C126</f>
        <v>-24453689</v>
      </c>
      <c r="D151" s="408">
        <f>+D61-D126</f>
        <v>-20851178</v>
      </c>
      <c r="E151" s="408">
        <f>+E61-E126</f>
        <v>-6824267</v>
      </c>
      <c r="F151" s="425">
        <f>E151/D151*100</f>
        <v>32.72844824402727</v>
      </c>
    </row>
    <row r="152" spans="1:6" ht="18" customHeight="1" thickBot="1">
      <c r="A152" s="539" t="s">
        <v>2</v>
      </c>
      <c r="B152" s="528" t="s">
        <v>298</v>
      </c>
      <c r="C152" s="495">
        <f>+C84-C146</f>
        <v>24453689</v>
      </c>
      <c r="D152" s="408">
        <f>+D84-D146</f>
        <v>20851178</v>
      </c>
      <c r="E152" s="408">
        <f>+E84-E146</f>
        <v>24994755</v>
      </c>
      <c r="F152" s="425">
        <f>E152/D152*100</f>
        <v>119.87214823066591</v>
      </c>
    </row>
    <row r="153" ht="18.75">
      <c r="C153" s="164"/>
    </row>
  </sheetData>
  <sheetProtection/>
  <mergeCells count="15">
    <mergeCell ref="C150:F150"/>
    <mergeCell ref="A2:B2"/>
    <mergeCell ref="C3:E3"/>
    <mergeCell ref="C2:F2"/>
    <mergeCell ref="A87:F87"/>
    <mergeCell ref="A89:B89"/>
    <mergeCell ref="B90:B91"/>
    <mergeCell ref="F3:F4"/>
    <mergeCell ref="A150:B150"/>
    <mergeCell ref="A1:F1"/>
    <mergeCell ref="C90:E90"/>
    <mergeCell ref="F90:F91"/>
    <mergeCell ref="A90:A91"/>
    <mergeCell ref="B3:B4"/>
    <mergeCell ref="A3:A4"/>
  </mergeCells>
  <printOptions horizontalCentered="1"/>
  <pageMargins left="0.2755905511811024" right="0.2755905511811024" top="0.7874015748031497" bottom="0.3937007874015748" header="0.2362204724409449" footer="0.15748031496062992"/>
  <pageSetup fitToHeight="2" fitToWidth="3" horizontalDpi="600" verticalDpi="600" orientation="portrait" paperSize="9" scale="63" r:id="rId3"/>
  <headerFooter alignWithMargins="0">
    <oddHeader xml:space="preserve">&amp;C&amp;"Times New Roman CE,Félkövér"&amp;12
MÓRÁGY   KÖZSÉGI ÖNKORMÁNYZAT 
2020.  ÉVI KÖLTSÉGVETÉSÉNEK   ÖSSZEVONT  MÉRLEGE&amp;10
&amp;R&amp;"Times New Roman CE,Félkövér dőlt"&amp;11 1. számú melléklet </oddHeader>
  </headerFooter>
  <rowBreaks count="1" manualBreakCount="1">
    <brk id="86" max="5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8"/>
  <sheetViews>
    <sheetView view="pageLayout" workbookViewId="0" topLeftCell="A1">
      <selection activeCell="D23" sqref="D23"/>
    </sheetView>
  </sheetViews>
  <sheetFormatPr defaultColWidth="9.00390625" defaultRowHeight="12.75"/>
  <cols>
    <col min="1" max="1" width="60.375" style="229" customWidth="1"/>
    <col min="2" max="2" width="6.125" style="230" customWidth="1"/>
    <col min="3" max="3" width="15.00390625" style="230" customWidth="1"/>
    <col min="4" max="4" width="17.875" style="231" customWidth="1"/>
  </cols>
  <sheetData>
    <row r="1" spans="1:4" ht="12.75">
      <c r="A1" s="738" t="s">
        <v>663</v>
      </c>
      <c r="B1" s="738"/>
      <c r="C1" s="738"/>
      <c r="D1" s="738"/>
    </row>
    <row r="2" spans="1:4" ht="15.75">
      <c r="A2" s="739" t="s">
        <v>692</v>
      </c>
      <c r="B2" s="739"/>
      <c r="C2" s="739"/>
      <c r="D2" s="739"/>
    </row>
    <row r="4" spans="2:4" ht="13.5" thickBot="1">
      <c r="B4" s="740" t="s">
        <v>673</v>
      </c>
      <c r="C4" s="740"/>
      <c r="D4" s="740"/>
    </row>
    <row r="5" spans="1:4" ht="12.75">
      <c r="A5" s="741" t="s">
        <v>561</v>
      </c>
      <c r="B5" s="731" t="s">
        <v>365</v>
      </c>
      <c r="C5" s="734" t="s">
        <v>453</v>
      </c>
      <c r="D5" s="734" t="s">
        <v>454</v>
      </c>
    </row>
    <row r="6" spans="1:4" ht="12.75" customHeight="1">
      <c r="A6" s="742"/>
      <c r="B6" s="732"/>
      <c r="C6" s="735"/>
      <c r="D6" s="735"/>
    </row>
    <row r="7" spans="1:4" ht="12.75" customHeight="1">
      <c r="A7" s="743"/>
      <c r="B7" s="733"/>
      <c r="C7" s="736" t="s">
        <v>455</v>
      </c>
      <c r="D7" s="736"/>
    </row>
    <row r="8" spans="1:4" ht="13.5" thickBot="1">
      <c r="A8" s="232" t="s">
        <v>562</v>
      </c>
      <c r="B8" s="233" t="s">
        <v>457</v>
      </c>
      <c r="C8" s="234" t="s">
        <v>458</v>
      </c>
      <c r="D8" s="235" t="s">
        <v>459</v>
      </c>
    </row>
    <row r="9" spans="1:4" ht="12.75">
      <c r="A9" s="213" t="s">
        <v>563</v>
      </c>
      <c r="B9" s="214" t="s">
        <v>461</v>
      </c>
      <c r="C9" s="236">
        <v>1661365854</v>
      </c>
      <c r="D9" s="236">
        <v>1661365854</v>
      </c>
    </row>
    <row r="10" spans="1:4" ht="12.75">
      <c r="A10" s="216" t="s">
        <v>564</v>
      </c>
      <c r="B10" s="217" t="s">
        <v>463</v>
      </c>
      <c r="C10" s="237">
        <v>-64585491</v>
      </c>
      <c r="D10" s="237">
        <v>-64585491</v>
      </c>
    </row>
    <row r="11" spans="1:4" ht="12.75">
      <c r="A11" s="216" t="s">
        <v>565</v>
      </c>
      <c r="B11" s="217" t="s">
        <v>465</v>
      </c>
      <c r="C11" s="237">
        <v>3918063</v>
      </c>
      <c r="D11" s="237">
        <v>3918063</v>
      </c>
    </row>
    <row r="12" spans="1:4" ht="12.75">
      <c r="A12" s="216" t="s">
        <v>566</v>
      </c>
      <c r="B12" s="217" t="s">
        <v>467</v>
      </c>
      <c r="C12" s="238">
        <v>-592447919</v>
      </c>
      <c r="D12" s="238">
        <v>-717596525</v>
      </c>
    </row>
    <row r="13" spans="1:4" ht="12.75">
      <c r="A13" s="216" t="s">
        <v>567</v>
      </c>
      <c r="B13" s="217" t="s">
        <v>469</v>
      </c>
      <c r="C13" s="239">
        <v>0</v>
      </c>
      <c r="D13" s="239">
        <v>0</v>
      </c>
    </row>
    <row r="14" spans="1:4" ht="12.75">
      <c r="A14" s="216" t="s">
        <v>568</v>
      </c>
      <c r="B14" s="217" t="s">
        <v>471</v>
      </c>
      <c r="C14" s="239">
        <v>-125148606</v>
      </c>
      <c r="D14" s="239">
        <v>-49393942</v>
      </c>
    </row>
    <row r="15" spans="1:4" ht="12.75">
      <c r="A15" s="216" t="s">
        <v>569</v>
      </c>
      <c r="B15" s="217" t="s">
        <v>473</v>
      </c>
      <c r="C15" s="240">
        <v>883101901</v>
      </c>
      <c r="D15" s="240">
        <v>833707959</v>
      </c>
    </row>
    <row r="16" spans="1:4" ht="12.75">
      <c r="A16" s="216" t="s">
        <v>570</v>
      </c>
      <c r="B16" s="217" t="s">
        <v>475</v>
      </c>
      <c r="C16" s="241">
        <v>593275</v>
      </c>
      <c r="D16" s="241">
        <v>0</v>
      </c>
    </row>
    <row r="17" spans="1:4" ht="12.75">
      <c r="A17" s="216" t="s">
        <v>571</v>
      </c>
      <c r="B17" s="217" t="s">
        <v>477</v>
      </c>
      <c r="C17" s="239">
        <v>2389662</v>
      </c>
      <c r="D17" s="239">
        <v>2524703</v>
      </c>
    </row>
    <row r="18" spans="1:4" ht="12.75">
      <c r="A18" s="216" t="s">
        <v>572</v>
      </c>
      <c r="B18" s="217" t="s">
        <v>10</v>
      </c>
      <c r="C18" s="239">
        <v>558680</v>
      </c>
      <c r="D18" s="239">
        <v>799313</v>
      </c>
    </row>
    <row r="19" spans="1:4" ht="12.75">
      <c r="A19" s="216" t="s">
        <v>573</v>
      </c>
      <c r="B19" s="217" t="s">
        <v>11</v>
      </c>
      <c r="C19" s="240">
        <f>+C16+C17+C18</f>
        <v>3541617</v>
      </c>
      <c r="D19" s="240">
        <f>+D16+D17+D18</f>
        <v>3324016</v>
      </c>
    </row>
    <row r="20" spans="1:4" ht="12.75">
      <c r="A20" s="216" t="s">
        <v>574</v>
      </c>
      <c r="B20" s="217" t="s">
        <v>12</v>
      </c>
      <c r="C20" s="240"/>
      <c r="D20" s="240"/>
    </row>
    <row r="21" spans="1:4" ht="21">
      <c r="A21" s="216" t="s">
        <v>575</v>
      </c>
      <c r="B21" s="217" t="s">
        <v>13</v>
      </c>
      <c r="C21" s="239"/>
      <c r="D21" s="239"/>
    </row>
    <row r="22" spans="1:4" ht="12.75">
      <c r="A22" s="216" t="s">
        <v>576</v>
      </c>
      <c r="B22" s="217" t="s">
        <v>14</v>
      </c>
      <c r="C22" s="242">
        <v>268904526</v>
      </c>
      <c r="D22" s="242">
        <v>286757640</v>
      </c>
    </row>
    <row r="23" spans="1:4" ht="13.5" thickBot="1">
      <c r="A23" s="243" t="s">
        <v>577</v>
      </c>
      <c r="B23" s="224" t="s">
        <v>15</v>
      </c>
      <c r="C23" s="244">
        <f>+C15+C19+C21+C22+C20</f>
        <v>1155548044</v>
      </c>
      <c r="D23" s="244">
        <f>+D15+D19+D21+D22+D20</f>
        <v>1123789615</v>
      </c>
    </row>
    <row r="24" spans="1:4" ht="15.75">
      <c r="A24" s="226"/>
      <c r="B24" s="228"/>
      <c r="C24" s="228"/>
      <c r="D24" s="227"/>
    </row>
    <row r="25" spans="1:4" ht="15.75">
      <c r="A25" s="226"/>
      <c r="B25" s="228"/>
      <c r="C25" s="228"/>
      <c r="D25" s="227"/>
    </row>
    <row r="26" spans="1:4" ht="15.75">
      <c r="A26" s="228"/>
      <c r="B26" s="228"/>
      <c r="C26" s="228"/>
      <c r="D26" s="227"/>
    </row>
    <row r="27" spans="1:4" ht="15.75">
      <c r="A27" s="737"/>
      <c r="B27" s="737"/>
      <c r="C27" s="737"/>
      <c r="D27" s="737"/>
    </row>
    <row r="28" spans="1:4" ht="15.75">
      <c r="A28" s="737"/>
      <c r="B28" s="737"/>
      <c r="C28" s="737"/>
      <c r="D28" s="737"/>
    </row>
  </sheetData>
  <sheetProtection/>
  <mergeCells count="10">
    <mergeCell ref="A27:D27"/>
    <mergeCell ref="A28:D28"/>
    <mergeCell ref="A1:D1"/>
    <mergeCell ref="A2:D2"/>
    <mergeCell ref="B4:D4"/>
    <mergeCell ref="A5:A7"/>
    <mergeCell ref="B5:B7"/>
    <mergeCell ref="C5:C6"/>
    <mergeCell ref="D5:D6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Header>&amp;C&amp;"Times New Roman CE,Félkövér"&amp;12Mórágy Községi Önkormányzata&amp;R&amp;"Times New Roman CE,Félkövér dőlt"&amp;9 7. számú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18"/>
  <sheetViews>
    <sheetView view="pageLayout" workbookViewId="0" topLeftCell="A1">
      <selection activeCell="G9" sqref="G9"/>
    </sheetView>
  </sheetViews>
  <sheetFormatPr defaultColWidth="9.00390625" defaultRowHeight="12.75"/>
  <cols>
    <col min="1" max="1" width="6.875" style="289" customWidth="1"/>
    <col min="2" max="2" width="36.00390625" style="290" customWidth="1"/>
    <col min="3" max="3" width="17.00390625" style="290" customWidth="1"/>
    <col min="4" max="9" width="12.875" style="290" customWidth="1"/>
    <col min="10" max="10" width="13.875" style="290" customWidth="1"/>
  </cols>
  <sheetData>
    <row r="1" spans="1:10" ht="14.25" thickBot="1">
      <c r="A1" s="245"/>
      <c r="B1" s="246"/>
      <c r="C1" s="246"/>
      <c r="D1" s="246"/>
      <c r="E1" s="246"/>
      <c r="F1" s="246"/>
      <c r="G1" s="246"/>
      <c r="H1" s="246"/>
      <c r="I1" s="246"/>
      <c r="J1" s="247" t="s">
        <v>667</v>
      </c>
    </row>
    <row r="2" spans="1:10" ht="12.75">
      <c r="A2" s="748" t="s">
        <v>37</v>
      </c>
      <c r="B2" s="744" t="s">
        <v>578</v>
      </c>
      <c r="C2" s="744" t="s">
        <v>579</v>
      </c>
      <c r="D2" s="744" t="s">
        <v>580</v>
      </c>
      <c r="E2" s="744" t="s">
        <v>693</v>
      </c>
      <c r="F2" s="248" t="s">
        <v>581</v>
      </c>
      <c r="G2" s="249"/>
      <c r="H2" s="249"/>
      <c r="I2" s="250"/>
      <c r="J2" s="746" t="s">
        <v>582</v>
      </c>
    </row>
    <row r="3" spans="1:10" ht="24.75" thickBot="1">
      <c r="A3" s="749"/>
      <c r="B3" s="750"/>
      <c r="C3" s="750"/>
      <c r="D3" s="745"/>
      <c r="E3" s="745"/>
      <c r="F3" s="251" t="s">
        <v>685</v>
      </c>
      <c r="G3" s="251" t="s">
        <v>686</v>
      </c>
      <c r="H3" s="251" t="s">
        <v>694</v>
      </c>
      <c r="I3" s="252" t="s">
        <v>695</v>
      </c>
      <c r="J3" s="747"/>
    </row>
    <row r="4" spans="1:10" ht="13.5" thickBot="1">
      <c r="A4" s="253">
        <v>1</v>
      </c>
      <c r="B4" s="254">
        <v>2</v>
      </c>
      <c r="C4" s="255">
        <v>3</v>
      </c>
      <c r="D4" s="255">
        <v>4</v>
      </c>
      <c r="E4" s="255">
        <v>5</v>
      </c>
      <c r="F4" s="255">
        <v>6</v>
      </c>
      <c r="G4" s="255">
        <v>7</v>
      </c>
      <c r="H4" s="255">
        <v>8</v>
      </c>
      <c r="I4" s="255">
        <v>9</v>
      </c>
      <c r="J4" s="256" t="s">
        <v>583</v>
      </c>
    </row>
    <row r="5" spans="1:10" ht="21">
      <c r="A5" s="257" t="s">
        <v>1</v>
      </c>
      <c r="B5" s="258" t="s">
        <v>584</v>
      </c>
      <c r="C5" s="259"/>
      <c r="D5" s="260">
        <f aca="true" t="shared" si="0" ref="D5:I5">SUM(D6:D7)</f>
        <v>0</v>
      </c>
      <c r="E5" s="260">
        <f t="shared" si="0"/>
        <v>0</v>
      </c>
      <c r="F5" s="260">
        <f t="shared" si="0"/>
        <v>0</v>
      </c>
      <c r="G5" s="260">
        <f t="shared" si="0"/>
        <v>0</v>
      </c>
      <c r="H5" s="260">
        <f t="shared" si="0"/>
        <v>0</v>
      </c>
      <c r="I5" s="261">
        <f t="shared" si="0"/>
        <v>0</v>
      </c>
      <c r="J5" s="262">
        <f aca="true" t="shared" si="1" ref="J5:J17">SUM(F5:I5)</f>
        <v>0</v>
      </c>
    </row>
    <row r="6" spans="1:10" ht="12.75">
      <c r="A6" s="263" t="s">
        <v>2</v>
      </c>
      <c r="B6" s="264"/>
      <c r="C6" s="265"/>
      <c r="D6" s="266"/>
      <c r="E6" s="266"/>
      <c r="F6" s="266"/>
      <c r="G6" s="266"/>
      <c r="H6" s="266"/>
      <c r="I6" s="267"/>
      <c r="J6" s="268">
        <f t="shared" si="1"/>
        <v>0</v>
      </c>
    </row>
    <row r="7" spans="1:10" ht="12.75">
      <c r="A7" s="263" t="s">
        <v>3</v>
      </c>
      <c r="B7" s="264" t="s">
        <v>585</v>
      </c>
      <c r="C7" s="265"/>
      <c r="D7" s="266"/>
      <c r="E7" s="266"/>
      <c r="F7" s="266"/>
      <c r="G7" s="266"/>
      <c r="H7" s="266"/>
      <c r="I7" s="267"/>
      <c r="J7" s="268">
        <f t="shared" si="1"/>
        <v>0</v>
      </c>
    </row>
    <row r="8" spans="1:10" ht="21">
      <c r="A8" s="263" t="s">
        <v>4</v>
      </c>
      <c r="B8" s="269" t="s">
        <v>586</v>
      </c>
      <c r="C8" s="270"/>
      <c r="D8" s="271"/>
      <c r="E8" s="271">
        <f>SUM(E9:E10)</f>
        <v>0</v>
      </c>
      <c r="F8" s="271">
        <f>SUM(F9:F10)</f>
        <v>0</v>
      </c>
      <c r="G8" s="271">
        <f>SUM(G9:G10)</f>
        <v>0</v>
      </c>
      <c r="H8" s="271">
        <f>SUM(H9:H10)</f>
        <v>0</v>
      </c>
      <c r="I8" s="272">
        <f>SUM(I9:I10)</f>
        <v>0</v>
      </c>
      <c r="J8" s="273">
        <f t="shared" si="1"/>
        <v>0</v>
      </c>
    </row>
    <row r="9" spans="1:10" ht="12.75">
      <c r="A9" s="263" t="s">
        <v>5</v>
      </c>
      <c r="B9" s="264" t="s">
        <v>587</v>
      </c>
      <c r="C9" s="265"/>
      <c r="D9" s="266"/>
      <c r="E9" s="266"/>
      <c r="F9" s="266"/>
      <c r="G9" s="266"/>
      <c r="H9" s="266"/>
      <c r="I9" s="267"/>
      <c r="J9" s="268">
        <f t="shared" si="1"/>
        <v>0</v>
      </c>
    </row>
    <row r="10" spans="1:10" ht="12.75">
      <c r="A10" s="263" t="s">
        <v>6</v>
      </c>
      <c r="B10" s="264"/>
      <c r="C10" s="265"/>
      <c r="D10" s="266"/>
      <c r="E10" s="266"/>
      <c r="F10" s="266"/>
      <c r="G10" s="266"/>
      <c r="H10" s="266"/>
      <c r="I10" s="267"/>
      <c r="J10" s="268">
        <f t="shared" si="1"/>
        <v>0</v>
      </c>
    </row>
    <row r="11" spans="1:10" ht="12.75">
      <c r="A11" s="263" t="s">
        <v>7</v>
      </c>
      <c r="B11" s="274" t="s">
        <v>588</v>
      </c>
      <c r="C11" s="270"/>
      <c r="D11" s="271">
        <f aca="true" t="shared" si="2" ref="D11:I11">SUM(D12:D12)</f>
        <v>0</v>
      </c>
      <c r="E11" s="271">
        <f t="shared" si="2"/>
        <v>0</v>
      </c>
      <c r="F11" s="271">
        <f t="shared" si="2"/>
        <v>0</v>
      </c>
      <c r="G11" s="271">
        <f t="shared" si="2"/>
        <v>0</v>
      </c>
      <c r="H11" s="271">
        <f t="shared" si="2"/>
        <v>0</v>
      </c>
      <c r="I11" s="272">
        <f t="shared" si="2"/>
        <v>0</v>
      </c>
      <c r="J11" s="273">
        <f t="shared" si="1"/>
        <v>0</v>
      </c>
    </row>
    <row r="12" spans="1:10" ht="12.75">
      <c r="A12" s="263" t="s">
        <v>8</v>
      </c>
      <c r="B12" s="264" t="s">
        <v>585</v>
      </c>
      <c r="C12" s="265"/>
      <c r="D12" s="266"/>
      <c r="E12" s="266"/>
      <c r="F12" s="266"/>
      <c r="G12" s="266"/>
      <c r="H12" s="266"/>
      <c r="I12" s="267"/>
      <c r="J12" s="268">
        <f t="shared" si="1"/>
        <v>0</v>
      </c>
    </row>
    <row r="13" spans="1:10" ht="12.75">
      <c r="A13" s="263" t="s">
        <v>9</v>
      </c>
      <c r="B13" s="274" t="s">
        <v>589</v>
      </c>
      <c r="C13" s="270"/>
      <c r="D13" s="271">
        <f aca="true" t="shared" si="3" ref="D13:I13">SUM(D14:D14)</f>
        <v>0</v>
      </c>
      <c r="E13" s="271">
        <f t="shared" si="3"/>
        <v>0</v>
      </c>
      <c r="F13" s="271">
        <f t="shared" si="3"/>
        <v>0</v>
      </c>
      <c r="G13" s="271">
        <f t="shared" si="3"/>
        <v>0</v>
      </c>
      <c r="H13" s="271">
        <f t="shared" si="3"/>
        <v>0</v>
      </c>
      <c r="I13" s="272">
        <f t="shared" si="3"/>
        <v>0</v>
      </c>
      <c r="J13" s="273">
        <f t="shared" si="1"/>
        <v>0</v>
      </c>
    </row>
    <row r="14" spans="1:10" ht="12.75">
      <c r="A14" s="263" t="s">
        <v>10</v>
      </c>
      <c r="B14" s="264" t="s">
        <v>585</v>
      </c>
      <c r="C14" s="265"/>
      <c r="D14" s="266"/>
      <c r="E14" s="266"/>
      <c r="F14" s="266"/>
      <c r="G14" s="266"/>
      <c r="H14" s="266"/>
      <c r="I14" s="267"/>
      <c r="J14" s="268">
        <f t="shared" si="1"/>
        <v>0</v>
      </c>
    </row>
    <row r="15" spans="1:10" ht="12.75">
      <c r="A15" s="275" t="s">
        <v>11</v>
      </c>
      <c r="B15" s="276" t="s">
        <v>590</v>
      </c>
      <c r="C15" s="277"/>
      <c r="D15" s="278"/>
      <c r="E15" s="278"/>
      <c r="F15" s="278">
        <f>SUM(F16:F17)</f>
        <v>0</v>
      </c>
      <c r="G15" s="278">
        <f>SUM(G16:G17)</f>
        <v>0</v>
      </c>
      <c r="H15" s="278">
        <f>SUM(H16:H17)</f>
        <v>0</v>
      </c>
      <c r="I15" s="279">
        <f>SUM(I16:I17)</f>
        <v>0</v>
      </c>
      <c r="J15" s="273">
        <f t="shared" si="1"/>
        <v>0</v>
      </c>
    </row>
    <row r="16" spans="1:10" ht="12.75">
      <c r="A16" s="275" t="s">
        <v>12</v>
      </c>
      <c r="B16" s="264" t="s">
        <v>591</v>
      </c>
      <c r="C16" s="265"/>
      <c r="D16" s="266"/>
      <c r="E16" s="266"/>
      <c r="F16" s="266"/>
      <c r="G16" s="266"/>
      <c r="H16" s="266"/>
      <c r="I16" s="267"/>
      <c r="J16" s="268">
        <f t="shared" si="1"/>
        <v>0</v>
      </c>
    </row>
    <row r="17" spans="1:10" ht="13.5" thickBot="1">
      <c r="A17" s="275" t="s">
        <v>13</v>
      </c>
      <c r="B17" s="264" t="s">
        <v>585</v>
      </c>
      <c r="C17" s="280"/>
      <c r="D17" s="281"/>
      <c r="E17" s="281"/>
      <c r="F17" s="281"/>
      <c r="G17" s="281"/>
      <c r="H17" s="281"/>
      <c r="I17" s="282"/>
      <c r="J17" s="268">
        <f t="shared" si="1"/>
        <v>0</v>
      </c>
    </row>
    <row r="18" spans="1:10" ht="13.5" thickBot="1">
      <c r="A18" s="283" t="s">
        <v>14</v>
      </c>
      <c r="B18" s="284" t="s">
        <v>592</v>
      </c>
      <c r="C18" s="285"/>
      <c r="D18" s="286">
        <f aca="true" t="shared" si="4" ref="D18:J18">D5+D8+D11+D13+D15</f>
        <v>0</v>
      </c>
      <c r="E18" s="286">
        <f t="shared" si="4"/>
        <v>0</v>
      </c>
      <c r="F18" s="286">
        <f t="shared" si="4"/>
        <v>0</v>
      </c>
      <c r="G18" s="286">
        <f t="shared" si="4"/>
        <v>0</v>
      </c>
      <c r="H18" s="286">
        <f t="shared" si="4"/>
        <v>0</v>
      </c>
      <c r="I18" s="287">
        <f t="shared" si="4"/>
        <v>0</v>
      </c>
      <c r="J18" s="288">
        <f t="shared" si="4"/>
        <v>0</v>
      </c>
    </row>
  </sheetData>
  <sheetProtection/>
  <mergeCells count="6">
    <mergeCell ref="E2:E3"/>
    <mergeCell ref="J2:J3"/>
    <mergeCell ref="A2:A3"/>
    <mergeCell ref="B2:B3"/>
    <mergeCell ref="C2:C3"/>
    <mergeCell ref="D2:D3"/>
  </mergeCells>
  <printOptions horizontalCentered="1"/>
  <pageMargins left="0.7086614173228347" right="0.7086614173228347" top="1.13" bottom="0.7480314960629921" header="0.31496062992125984" footer="0.31496062992125984"/>
  <pageSetup horizontalDpi="600" verticalDpi="600" orientation="landscape" paperSize="9" scale="97" r:id="rId1"/>
  <headerFooter>
    <oddHeader>&amp;C&amp;"Times New Roman CE,Félkövér"&amp;12Mórágy Községi Önkormányzat
Többéves kihatással járó döntések célok és évek szerinti bontásban&amp;R&amp;"Times New Roman CE,Félkövér dőlt"&amp;9 8. számú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D31"/>
  <sheetViews>
    <sheetView view="pageLayout" workbookViewId="0" topLeftCell="A1">
      <selection activeCell="D15" sqref="D15"/>
    </sheetView>
  </sheetViews>
  <sheetFormatPr defaultColWidth="9.00390625" defaultRowHeight="12.75"/>
  <cols>
    <col min="1" max="1" width="5.875" style="291" customWidth="1"/>
    <col min="2" max="2" width="54.875" style="322" customWidth="1"/>
    <col min="3" max="4" width="17.625" style="322" customWidth="1"/>
  </cols>
  <sheetData>
    <row r="1" spans="2:4" ht="15.75">
      <c r="B1" s="751" t="s">
        <v>593</v>
      </c>
      <c r="C1" s="751"/>
      <c r="D1" s="751"/>
    </row>
    <row r="2" spans="1:4" ht="16.5" thickBot="1">
      <c r="A2" s="293"/>
      <c r="B2" s="292"/>
      <c r="C2" s="294"/>
      <c r="D2" s="295" t="s">
        <v>666</v>
      </c>
    </row>
    <row r="3" spans="1:4" ht="36.75" thickBot="1">
      <c r="A3" s="296" t="s">
        <v>447</v>
      </c>
      <c r="B3" s="297" t="s">
        <v>0</v>
      </c>
      <c r="C3" s="297" t="s">
        <v>664</v>
      </c>
      <c r="D3" s="298" t="s">
        <v>594</v>
      </c>
    </row>
    <row r="4" spans="1:4" ht="13.5" thickBot="1">
      <c r="A4" s="299">
        <v>1</v>
      </c>
      <c r="B4" s="300">
        <v>2</v>
      </c>
      <c r="C4" s="300">
        <v>3</v>
      </c>
      <c r="D4" s="301">
        <v>4</v>
      </c>
    </row>
    <row r="5" spans="1:4" ht="12.75">
      <c r="A5" s="302" t="s">
        <v>1</v>
      </c>
      <c r="B5" s="303" t="s">
        <v>595</v>
      </c>
      <c r="C5" s="304"/>
      <c r="D5" s="305"/>
    </row>
    <row r="6" spans="1:4" ht="12.75">
      <c r="A6" s="306" t="s">
        <v>2</v>
      </c>
      <c r="B6" s="307" t="s">
        <v>596</v>
      </c>
      <c r="C6" s="308"/>
      <c r="D6" s="309"/>
    </row>
    <row r="7" spans="1:4" ht="12.75">
      <c r="A7" s="306" t="s">
        <v>3</v>
      </c>
      <c r="B7" s="307" t="s">
        <v>597</v>
      </c>
      <c r="C7" s="308"/>
      <c r="D7" s="309"/>
    </row>
    <row r="8" spans="1:4" ht="12.75">
      <c r="A8" s="306" t="s">
        <v>4</v>
      </c>
      <c r="B8" s="307" t="s">
        <v>598</v>
      </c>
      <c r="C8" s="308"/>
      <c r="D8" s="309"/>
    </row>
    <row r="9" spans="1:4" ht="12.75">
      <c r="A9" s="306" t="s">
        <v>5</v>
      </c>
      <c r="B9" s="307" t="s">
        <v>599</v>
      </c>
      <c r="C9" s="308">
        <f>SUM(C10:C15)</f>
        <v>0</v>
      </c>
      <c r="D9" s="309"/>
    </row>
    <row r="10" spans="1:4" ht="12.75">
      <c r="A10" s="306" t="s">
        <v>6</v>
      </c>
      <c r="B10" s="307" t="s">
        <v>600</v>
      </c>
      <c r="C10" s="308"/>
      <c r="D10" s="309"/>
    </row>
    <row r="11" spans="1:4" ht="12.75">
      <c r="A11" s="306" t="s">
        <v>7</v>
      </c>
      <c r="B11" s="310" t="s">
        <v>601</v>
      </c>
      <c r="C11" s="308"/>
      <c r="D11" s="309"/>
    </row>
    <row r="12" spans="1:4" ht="12.75">
      <c r="A12" s="306" t="s">
        <v>9</v>
      </c>
      <c r="B12" s="310" t="s">
        <v>602</v>
      </c>
      <c r="C12" s="308"/>
      <c r="D12" s="309"/>
    </row>
    <row r="13" spans="1:4" ht="12.75">
      <c r="A13" s="306" t="s">
        <v>10</v>
      </c>
      <c r="B13" s="310" t="s">
        <v>603</v>
      </c>
      <c r="C13" s="308"/>
      <c r="D13" s="309"/>
    </row>
    <row r="14" spans="1:4" ht="12.75">
      <c r="A14" s="306" t="s">
        <v>11</v>
      </c>
      <c r="B14" s="310" t="s">
        <v>604</v>
      </c>
      <c r="C14" s="308"/>
      <c r="D14" s="309"/>
    </row>
    <row r="15" spans="1:4" ht="22.5">
      <c r="A15" s="306" t="s">
        <v>12</v>
      </c>
      <c r="B15" s="310" t="s">
        <v>605</v>
      </c>
      <c r="C15" s="308"/>
      <c r="D15" s="309"/>
    </row>
    <row r="16" spans="1:4" ht="12.75">
      <c r="A16" s="306" t="s">
        <v>13</v>
      </c>
      <c r="B16" s="307" t="s">
        <v>606</v>
      </c>
      <c r="C16" s="308">
        <v>0</v>
      </c>
      <c r="D16" s="309">
        <v>0</v>
      </c>
    </row>
    <row r="17" spans="1:4" ht="12.75">
      <c r="A17" s="306" t="s">
        <v>14</v>
      </c>
      <c r="B17" s="307" t="s">
        <v>607</v>
      </c>
      <c r="C17" s="308"/>
      <c r="D17" s="309"/>
    </row>
    <row r="18" spans="1:4" ht="12.75">
      <c r="A18" s="306" t="s">
        <v>15</v>
      </c>
      <c r="B18" s="307" t="s">
        <v>608</v>
      </c>
      <c r="C18" s="308"/>
      <c r="D18" s="309"/>
    </row>
    <row r="19" spans="1:4" ht="12.75">
      <c r="A19" s="306" t="s">
        <v>16</v>
      </c>
      <c r="B19" s="307" t="s">
        <v>609</v>
      </c>
      <c r="C19" s="308"/>
      <c r="D19" s="309"/>
    </row>
    <row r="20" spans="1:4" ht="12.75">
      <c r="A20" s="306" t="s">
        <v>17</v>
      </c>
      <c r="B20" s="307" t="s">
        <v>610</v>
      </c>
      <c r="C20" s="308"/>
      <c r="D20" s="309"/>
    </row>
    <row r="21" spans="1:4" ht="12.75">
      <c r="A21" s="306" t="s">
        <v>18</v>
      </c>
      <c r="B21" s="307" t="s">
        <v>611</v>
      </c>
      <c r="C21" s="311"/>
      <c r="D21" s="309"/>
    </row>
    <row r="22" spans="1:4" ht="12.75">
      <c r="A22" s="306" t="s">
        <v>19</v>
      </c>
      <c r="B22" s="307" t="s">
        <v>612</v>
      </c>
      <c r="C22" s="311"/>
      <c r="D22" s="309"/>
    </row>
    <row r="23" spans="1:4" ht="12.75">
      <c r="A23" s="306" t="s">
        <v>20</v>
      </c>
      <c r="B23" s="312"/>
      <c r="C23" s="311"/>
      <c r="D23" s="309"/>
    </row>
    <row r="24" spans="1:4" ht="12.75">
      <c r="A24" s="306" t="s">
        <v>21</v>
      </c>
      <c r="B24" s="312"/>
      <c r="C24" s="311"/>
      <c r="D24" s="309"/>
    </row>
    <row r="25" spans="1:4" ht="12.75">
      <c r="A25" s="306" t="s">
        <v>22</v>
      </c>
      <c r="B25" s="312"/>
      <c r="C25" s="311"/>
      <c r="D25" s="309"/>
    </row>
    <row r="26" spans="1:4" ht="12.75">
      <c r="A26" s="306" t="s">
        <v>23</v>
      </c>
      <c r="B26" s="312"/>
      <c r="C26" s="311"/>
      <c r="D26" s="309"/>
    </row>
    <row r="27" spans="1:4" ht="12.75">
      <c r="A27" s="306" t="s">
        <v>24</v>
      </c>
      <c r="B27" s="312"/>
      <c r="C27" s="311"/>
      <c r="D27" s="309"/>
    </row>
    <row r="28" spans="1:4" ht="12.75">
      <c r="A28" s="306" t="s">
        <v>25</v>
      </c>
      <c r="B28" s="312"/>
      <c r="C28" s="311"/>
      <c r="D28" s="309"/>
    </row>
    <row r="29" spans="1:4" ht="13.5" thickBot="1">
      <c r="A29" s="313" t="s">
        <v>26</v>
      </c>
      <c r="B29" s="314"/>
      <c r="C29" s="315"/>
      <c r="D29" s="316"/>
    </row>
    <row r="30" spans="1:4" ht="13.5" thickBot="1">
      <c r="A30" s="317" t="s">
        <v>27</v>
      </c>
      <c r="B30" s="318" t="s">
        <v>405</v>
      </c>
      <c r="C30" s="319">
        <f>+C5+C6+C7+C8+C9+C16+C17+C18+C19+C20+C21+C22+C23+C24+C25+C26+C27+C28+C29</f>
        <v>0</v>
      </c>
      <c r="D30" s="320">
        <f>+D5+D6+D7+D8+D9+D16+D17+D18+D19+D20+D21+D22+D23+D24+D25+D26+D27+D28+D29</f>
        <v>0</v>
      </c>
    </row>
    <row r="31" spans="1:4" ht="12.75">
      <c r="A31" s="321"/>
      <c r="B31" s="752"/>
      <c r="C31" s="752"/>
      <c r="D31" s="752"/>
    </row>
  </sheetData>
  <sheetProtection/>
  <mergeCells count="2">
    <mergeCell ref="B1:D1"/>
    <mergeCell ref="B31:D3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&amp;C&amp;"Times New Roman CE,Félkövér"&amp;12Mórágy Községi Önkormányzat&amp;R&amp;"Times New Roman CE,Félkövér dőlt"&amp;9 9. számú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19"/>
  <sheetViews>
    <sheetView view="pageLayout" workbookViewId="0" topLeftCell="A1">
      <selection activeCell="C13" sqref="C13"/>
    </sheetView>
  </sheetViews>
  <sheetFormatPr defaultColWidth="9.00390625" defaultRowHeight="12.75"/>
  <cols>
    <col min="1" max="1" width="5.50390625" style="188" customWidth="1"/>
    <col min="2" max="2" width="39.375" style="188" customWidth="1"/>
    <col min="3" max="8" width="13.875" style="188" customWidth="1"/>
    <col min="9" max="9" width="15.125" style="188" customWidth="1"/>
  </cols>
  <sheetData>
    <row r="1" spans="1:9" ht="15.75">
      <c r="A1" s="763" t="s">
        <v>613</v>
      </c>
      <c r="B1" s="764"/>
      <c r="C1" s="764"/>
      <c r="D1" s="764"/>
      <c r="E1" s="764"/>
      <c r="F1" s="764"/>
      <c r="G1" s="764"/>
      <c r="H1" s="764"/>
      <c r="I1" s="764"/>
    </row>
    <row r="2" spans="8:9" ht="14.25" thickBot="1">
      <c r="H2" s="765" t="s">
        <v>666</v>
      </c>
      <c r="I2" s="765"/>
    </row>
    <row r="3" spans="1:9" ht="13.5" thickBot="1">
      <c r="A3" s="766" t="s">
        <v>447</v>
      </c>
      <c r="B3" s="768" t="s">
        <v>614</v>
      </c>
      <c r="C3" s="770" t="s">
        <v>615</v>
      </c>
      <c r="D3" s="772" t="s">
        <v>616</v>
      </c>
      <c r="E3" s="773"/>
      <c r="F3" s="773"/>
      <c r="G3" s="773"/>
      <c r="H3" s="773"/>
      <c r="I3" s="774" t="s">
        <v>617</v>
      </c>
    </row>
    <row r="4" spans="1:9" ht="24.75" thickBot="1">
      <c r="A4" s="767"/>
      <c r="B4" s="769"/>
      <c r="C4" s="771"/>
      <c r="D4" s="323" t="s">
        <v>618</v>
      </c>
      <c r="E4" s="323" t="s">
        <v>619</v>
      </c>
      <c r="F4" s="323" t="s">
        <v>620</v>
      </c>
      <c r="G4" s="324" t="s">
        <v>621</v>
      </c>
      <c r="H4" s="324" t="s">
        <v>622</v>
      </c>
      <c r="I4" s="775"/>
    </row>
    <row r="5" spans="1:9" ht="13.5" thickBot="1">
      <c r="A5" s="299">
        <v>1</v>
      </c>
      <c r="B5" s="325">
        <v>2</v>
      </c>
      <c r="C5" s="325">
        <v>3</v>
      </c>
      <c r="D5" s="325">
        <v>4</v>
      </c>
      <c r="E5" s="325">
        <v>5</v>
      </c>
      <c r="F5" s="325">
        <v>6</v>
      </c>
      <c r="G5" s="325">
        <v>7</v>
      </c>
      <c r="H5" s="325" t="s">
        <v>623</v>
      </c>
      <c r="I5" s="326" t="s">
        <v>624</v>
      </c>
    </row>
    <row r="6" spans="1:9" ht="12.75">
      <c r="A6" s="753" t="s">
        <v>625</v>
      </c>
      <c r="B6" s="754"/>
      <c r="C6" s="754"/>
      <c r="D6" s="754"/>
      <c r="E6" s="754"/>
      <c r="F6" s="754"/>
      <c r="G6" s="754"/>
      <c r="H6" s="754"/>
      <c r="I6" s="755"/>
    </row>
    <row r="7" spans="1:9" ht="12.75">
      <c r="A7" s="327" t="s">
        <v>1</v>
      </c>
      <c r="B7" s="328" t="s">
        <v>626</v>
      </c>
      <c r="C7" s="312"/>
      <c r="D7" s="329"/>
      <c r="E7" s="329"/>
      <c r="F7" s="329"/>
      <c r="G7" s="330"/>
      <c r="H7" s="331">
        <f aca="true" t="shared" si="0" ref="H7:H13">SUM(D7:G7)</f>
        <v>0</v>
      </c>
      <c r="I7" s="332">
        <f aca="true" t="shared" si="1" ref="I7:I13">C7+H7</f>
        <v>0</v>
      </c>
    </row>
    <row r="8" spans="1:9" ht="22.5">
      <c r="A8" s="327" t="s">
        <v>2</v>
      </c>
      <c r="B8" s="328" t="s">
        <v>627</v>
      </c>
      <c r="C8" s="312"/>
      <c r="D8" s="329"/>
      <c r="E8" s="329"/>
      <c r="F8" s="329"/>
      <c r="G8" s="330"/>
      <c r="H8" s="331">
        <f t="shared" si="0"/>
        <v>0</v>
      </c>
      <c r="I8" s="332">
        <f t="shared" si="1"/>
        <v>0</v>
      </c>
    </row>
    <row r="9" spans="1:9" ht="22.5">
      <c r="A9" s="327" t="s">
        <v>3</v>
      </c>
      <c r="B9" s="328" t="s">
        <v>628</v>
      </c>
      <c r="C9" s="312"/>
      <c r="D9" s="329"/>
      <c r="E9" s="329"/>
      <c r="F9" s="329"/>
      <c r="G9" s="330"/>
      <c r="H9" s="331">
        <f t="shared" si="0"/>
        <v>0</v>
      </c>
      <c r="I9" s="332">
        <f t="shared" si="1"/>
        <v>0</v>
      </c>
    </row>
    <row r="10" spans="1:9" ht="12.75">
      <c r="A10" s="327" t="s">
        <v>4</v>
      </c>
      <c r="B10" s="328" t="s">
        <v>629</v>
      </c>
      <c r="C10" s="312"/>
      <c r="D10" s="329"/>
      <c r="E10" s="329"/>
      <c r="F10" s="329"/>
      <c r="G10" s="330"/>
      <c r="H10" s="331">
        <f t="shared" si="0"/>
        <v>0</v>
      </c>
      <c r="I10" s="332">
        <f t="shared" si="1"/>
        <v>0</v>
      </c>
    </row>
    <row r="11" spans="1:9" ht="22.5">
      <c r="A11" s="327" t="s">
        <v>5</v>
      </c>
      <c r="B11" s="328" t="s">
        <v>630</v>
      </c>
      <c r="C11" s="312"/>
      <c r="D11" s="329"/>
      <c r="E11" s="329"/>
      <c r="F11" s="329"/>
      <c r="G11" s="330"/>
      <c r="H11" s="331">
        <f t="shared" si="0"/>
        <v>0</v>
      </c>
      <c r="I11" s="332">
        <f t="shared" si="1"/>
        <v>0</v>
      </c>
    </row>
    <row r="12" spans="1:9" ht="12.75">
      <c r="A12" s="333" t="s">
        <v>6</v>
      </c>
      <c r="B12" s="334" t="s">
        <v>631</v>
      </c>
      <c r="C12" s="335"/>
      <c r="D12" s="336"/>
      <c r="E12" s="336"/>
      <c r="F12" s="336"/>
      <c r="G12" s="337"/>
      <c r="H12" s="331">
        <f t="shared" si="0"/>
        <v>0</v>
      </c>
      <c r="I12" s="332">
        <f t="shared" si="1"/>
        <v>0</v>
      </c>
    </row>
    <row r="13" spans="1:9" ht="13.5" thickBot="1">
      <c r="A13" s="338" t="s">
        <v>7</v>
      </c>
      <c r="B13" s="339" t="s">
        <v>632</v>
      </c>
      <c r="C13" s="314"/>
      <c r="D13" s="340"/>
      <c r="E13" s="340"/>
      <c r="F13" s="340"/>
      <c r="G13" s="341"/>
      <c r="H13" s="331">
        <f t="shared" si="0"/>
        <v>0</v>
      </c>
      <c r="I13" s="332">
        <f t="shared" si="1"/>
        <v>0</v>
      </c>
    </row>
    <row r="14" spans="1:9" ht="13.5" thickBot="1">
      <c r="A14" s="756" t="s">
        <v>633</v>
      </c>
      <c r="B14" s="757"/>
      <c r="C14" s="342">
        <f aca="true" t="shared" si="2" ref="C14:I14">SUM(C7:C13)</f>
        <v>0</v>
      </c>
      <c r="D14" s="342">
        <f t="shared" si="2"/>
        <v>0</v>
      </c>
      <c r="E14" s="342">
        <f t="shared" si="2"/>
        <v>0</v>
      </c>
      <c r="F14" s="342">
        <f t="shared" si="2"/>
        <v>0</v>
      </c>
      <c r="G14" s="343">
        <f t="shared" si="2"/>
        <v>0</v>
      </c>
      <c r="H14" s="343">
        <f t="shared" si="2"/>
        <v>0</v>
      </c>
      <c r="I14" s="344">
        <f t="shared" si="2"/>
        <v>0</v>
      </c>
    </row>
    <row r="15" spans="1:9" ht="12.75">
      <c r="A15" s="758" t="s">
        <v>634</v>
      </c>
      <c r="B15" s="759"/>
      <c r="C15" s="759"/>
      <c r="D15" s="759"/>
      <c r="E15" s="759"/>
      <c r="F15" s="759"/>
      <c r="G15" s="759"/>
      <c r="H15" s="759"/>
      <c r="I15" s="760"/>
    </row>
    <row r="16" spans="1:9" ht="12.75">
      <c r="A16" s="327" t="s">
        <v>1</v>
      </c>
      <c r="B16" s="328" t="s">
        <v>635</v>
      </c>
      <c r="C16" s="312"/>
      <c r="D16" s="329"/>
      <c r="E16" s="329"/>
      <c r="F16" s="329"/>
      <c r="G16" s="330"/>
      <c r="H16" s="331">
        <f>SUM(D16:G16)</f>
        <v>0</v>
      </c>
      <c r="I16" s="332">
        <f>C16+H16</f>
        <v>0</v>
      </c>
    </row>
    <row r="17" spans="1:9" ht="13.5" thickBot="1">
      <c r="A17" s="338" t="s">
        <v>2</v>
      </c>
      <c r="B17" s="339" t="s">
        <v>632</v>
      </c>
      <c r="C17" s="314"/>
      <c r="D17" s="340"/>
      <c r="E17" s="340"/>
      <c r="F17" s="340"/>
      <c r="G17" s="341"/>
      <c r="H17" s="331">
        <f>SUM(D17:G17)</f>
        <v>0</v>
      </c>
      <c r="I17" s="345">
        <f>C17+H17</f>
        <v>0</v>
      </c>
    </row>
    <row r="18" spans="1:9" ht="13.5" thickBot="1">
      <c r="A18" s="756" t="s">
        <v>636</v>
      </c>
      <c r="B18" s="757"/>
      <c r="C18" s="342">
        <f aca="true" t="shared" si="3" ref="C18:I18">SUM(C16:C17)</f>
        <v>0</v>
      </c>
      <c r="D18" s="342">
        <f t="shared" si="3"/>
        <v>0</v>
      </c>
      <c r="E18" s="342">
        <f t="shared" si="3"/>
        <v>0</v>
      </c>
      <c r="F18" s="342">
        <f t="shared" si="3"/>
        <v>0</v>
      </c>
      <c r="G18" s="343">
        <f t="shared" si="3"/>
        <v>0</v>
      </c>
      <c r="H18" s="343">
        <f t="shared" si="3"/>
        <v>0</v>
      </c>
      <c r="I18" s="344">
        <f t="shared" si="3"/>
        <v>0</v>
      </c>
    </row>
    <row r="19" spans="1:9" ht="13.5" thickBot="1">
      <c r="A19" s="761" t="s">
        <v>637</v>
      </c>
      <c r="B19" s="762"/>
      <c r="C19" s="346">
        <f aca="true" t="shared" si="4" ref="C19:I19">C14+C18</f>
        <v>0</v>
      </c>
      <c r="D19" s="346">
        <f t="shared" si="4"/>
        <v>0</v>
      </c>
      <c r="E19" s="346">
        <f t="shared" si="4"/>
        <v>0</v>
      </c>
      <c r="F19" s="346">
        <f t="shared" si="4"/>
        <v>0</v>
      </c>
      <c r="G19" s="346">
        <f t="shared" si="4"/>
        <v>0</v>
      </c>
      <c r="H19" s="346">
        <f t="shared" si="4"/>
        <v>0</v>
      </c>
      <c r="I19" s="344">
        <f t="shared" si="4"/>
        <v>0</v>
      </c>
    </row>
  </sheetData>
  <sheetProtection/>
  <mergeCells count="12">
    <mergeCell ref="D3:H3"/>
    <mergeCell ref="I3:I4"/>
    <mergeCell ref="A6:I6"/>
    <mergeCell ref="A14:B14"/>
    <mergeCell ref="A15:I15"/>
    <mergeCell ref="A18:B18"/>
    <mergeCell ref="A19:B19"/>
    <mergeCell ref="A1:I1"/>
    <mergeCell ref="H2:I2"/>
    <mergeCell ref="A3:A4"/>
    <mergeCell ref="B3:B4"/>
    <mergeCell ref="C3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&amp;C&amp;"Times New Roman CE,Félkövér"&amp;12Mórágy Községi Önkormányzat&amp;R&amp;"Times New Roman CE,Félkövér dőlt"&amp;9 10. számú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A24" sqref="A24:A25"/>
    </sheetView>
  </sheetViews>
  <sheetFormatPr defaultColWidth="9.00390625" defaultRowHeight="12.75"/>
  <cols>
    <col min="1" max="1" width="46.375" style="0" customWidth="1"/>
    <col min="2" max="2" width="14.50390625" style="0" customWidth="1"/>
    <col min="3" max="3" width="66.125" style="0" customWidth="1"/>
    <col min="4" max="5" width="13.875" style="0" customWidth="1"/>
  </cols>
  <sheetData>
    <row r="1" spans="1:5" ht="18.75">
      <c r="A1" s="13" t="s">
        <v>69</v>
      </c>
      <c r="E1" s="16" t="s">
        <v>75</v>
      </c>
    </row>
    <row r="3" spans="1:5" ht="12.75">
      <c r="A3" s="17"/>
      <c r="B3" s="18"/>
      <c r="C3" s="17"/>
      <c r="D3" s="20"/>
      <c r="E3" s="18"/>
    </row>
    <row r="4" spans="1:5" ht="15.75">
      <c r="A4" s="11" t="s">
        <v>115</v>
      </c>
      <c r="B4" s="19"/>
      <c r="C4" s="17"/>
      <c r="D4" s="20"/>
      <c r="E4" s="18"/>
    </row>
    <row r="5" spans="1:5" ht="12.75">
      <c r="A5" s="17"/>
      <c r="B5" s="18"/>
      <c r="C5" s="17"/>
      <c r="D5" s="20"/>
      <c r="E5" s="18"/>
    </row>
    <row r="6" spans="1:5" ht="12.75">
      <c r="A6" s="17" t="s">
        <v>117</v>
      </c>
      <c r="B6" s="18">
        <f>+Összesített!F55</f>
        <v>0</v>
      </c>
      <c r="C6" s="17" t="s">
        <v>80</v>
      </c>
      <c r="D6" s="20" t="e">
        <f>+'Mérleg 2.1.sz.mell összesen '!#REF!+#REF!</f>
        <v>#REF!</v>
      </c>
      <c r="E6" s="18" t="e">
        <f aca="true" t="shared" si="0" ref="E6:E15">+B6-D6</f>
        <v>#REF!</v>
      </c>
    </row>
    <row r="7" spans="1:5" ht="12.75">
      <c r="A7" s="17" t="s">
        <v>70</v>
      </c>
      <c r="B7" s="18">
        <f>+Összesített!F59</f>
        <v>0</v>
      </c>
      <c r="C7" s="17" t="s">
        <v>81</v>
      </c>
      <c r="D7" s="20" t="e">
        <f>+'Mérleg 2.1.sz.mell összesen '!#REF!+#REF!</f>
        <v>#REF!</v>
      </c>
      <c r="E7" s="18" t="e">
        <f t="shared" si="0"/>
        <v>#REF!</v>
      </c>
    </row>
    <row r="8" spans="1:5" ht="12.75">
      <c r="A8" s="17" t="s">
        <v>118</v>
      </c>
      <c r="B8" s="18">
        <f>+Összesített!F75</f>
        <v>100</v>
      </c>
      <c r="C8" s="17" t="s">
        <v>82</v>
      </c>
      <c r="D8" s="20" t="e">
        <f>+'Mérleg 2.1.sz.mell összesen '!#REF!+#REF!</f>
        <v>#REF!</v>
      </c>
      <c r="E8" s="18" t="e">
        <f t="shared" si="0"/>
        <v>#REF!</v>
      </c>
    </row>
    <row r="9" spans="1:5" ht="12.75">
      <c r="A9" s="17"/>
      <c r="B9" s="18"/>
      <c r="C9" s="17"/>
      <c r="D9" s="20"/>
      <c r="E9" s="18"/>
    </row>
    <row r="10" spans="1:5" ht="12.75">
      <c r="A10" s="17"/>
      <c r="B10" s="18"/>
      <c r="C10" s="17"/>
      <c r="D10" s="20"/>
      <c r="E10" s="18"/>
    </row>
    <row r="11" spans="1:5" ht="15.75">
      <c r="A11" s="11" t="s">
        <v>116</v>
      </c>
      <c r="B11" s="19"/>
      <c r="C11" s="17"/>
      <c r="D11" s="20"/>
      <c r="E11" s="18"/>
    </row>
    <row r="12" spans="1:5" ht="12.75">
      <c r="A12" s="17"/>
      <c r="B12" s="18"/>
      <c r="C12" s="17"/>
      <c r="D12" s="20"/>
      <c r="E12" s="18"/>
    </row>
    <row r="13" spans="1:5" ht="12.75">
      <c r="A13" s="17" t="s">
        <v>86</v>
      </c>
      <c r="B13" s="18" t="e">
        <f>+Összesített!#REF!</f>
        <v>#REF!</v>
      </c>
      <c r="C13" s="17" t="s">
        <v>83</v>
      </c>
      <c r="D13" s="20" t="e">
        <f>+'Mérleg 2.1.sz.mell összesen '!#REF!+#REF!</f>
        <v>#REF!</v>
      </c>
      <c r="E13" s="18" t="e">
        <f t="shared" si="0"/>
        <v>#REF!</v>
      </c>
    </row>
    <row r="14" spans="1:5" ht="12.75">
      <c r="A14" s="17" t="s">
        <v>71</v>
      </c>
      <c r="B14" s="18" t="e">
        <f>+Összesített!#REF!</f>
        <v>#REF!</v>
      </c>
      <c r="C14" s="17" t="s">
        <v>84</v>
      </c>
      <c r="D14" s="20" t="e">
        <f>+'Mérleg 2.1.sz.mell összesen '!#REF!+#REF!</f>
        <v>#REF!</v>
      </c>
      <c r="E14" s="18" t="e">
        <f t="shared" si="0"/>
        <v>#REF!</v>
      </c>
    </row>
    <row r="15" spans="1:5" ht="12.75">
      <c r="A15" s="17" t="s">
        <v>72</v>
      </c>
      <c r="B15" s="18" t="e">
        <f>+Összesített!#REF!</f>
        <v>#REF!</v>
      </c>
      <c r="C15" s="17" t="s">
        <v>85</v>
      </c>
      <c r="D15" s="20" t="e">
        <f>+'Mérleg 2.1.sz.mell összesen '!#REF!+#REF!</f>
        <v>#REF!</v>
      </c>
      <c r="E15" s="18" t="e">
        <f t="shared" si="0"/>
        <v>#REF!</v>
      </c>
    </row>
    <row r="16" spans="1:5" ht="12.75">
      <c r="A16" s="14"/>
      <c r="B16" s="14"/>
      <c r="C16" s="17"/>
      <c r="D16" s="20"/>
      <c r="E16" s="15"/>
    </row>
    <row r="17" spans="1:5" ht="12.75">
      <c r="A17" s="14"/>
      <c r="B17" s="14"/>
      <c r="C17" s="14"/>
      <c r="D17" s="14"/>
      <c r="E17" s="14"/>
    </row>
    <row r="18" spans="1:5" ht="12.75">
      <c r="A18" s="14"/>
      <c r="B18" s="14"/>
      <c r="C18" s="14"/>
      <c r="D18" s="14"/>
      <c r="E18" s="14"/>
    </row>
    <row r="19" spans="1:5" ht="12.75">
      <c r="A19" s="14"/>
      <c r="B19" s="14"/>
      <c r="C19" s="14"/>
      <c r="D19" s="14"/>
      <c r="E19" s="14"/>
    </row>
  </sheetData>
  <sheetProtection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3"/>
  <sheetViews>
    <sheetView view="pageLayout" zoomScaleNormal="120" zoomScaleSheetLayoutView="130" workbookViewId="0" topLeftCell="A121">
      <selection activeCell="D99" sqref="D99"/>
    </sheetView>
  </sheetViews>
  <sheetFormatPr defaultColWidth="9.00390625" defaultRowHeight="12.75"/>
  <cols>
    <col min="1" max="1" width="9.50390625" style="42" customWidth="1"/>
    <col min="2" max="2" width="81.625" style="42" customWidth="1"/>
    <col min="3" max="3" width="19.375" style="493" customWidth="1"/>
    <col min="4" max="4" width="20.50390625" style="493" customWidth="1"/>
    <col min="5" max="5" width="20.00390625" style="493" customWidth="1"/>
    <col min="6" max="6" width="12.125" style="469" customWidth="1"/>
    <col min="7" max="7" width="9.00390625" style="5" customWidth="1"/>
    <col min="8" max="16384" width="9.375" style="5" customWidth="1"/>
  </cols>
  <sheetData>
    <row r="1" spans="1:6" ht="15.75" customHeight="1">
      <c r="A1" s="651" t="s">
        <v>300</v>
      </c>
      <c r="B1" s="651"/>
      <c r="C1" s="651"/>
      <c r="D1" s="651"/>
      <c r="E1" s="651"/>
      <c r="F1" s="651"/>
    </row>
    <row r="2" spans="1:6" ht="15.75" customHeight="1" thickBot="1">
      <c r="A2" s="662" t="s">
        <v>361</v>
      </c>
      <c r="B2" s="662"/>
      <c r="C2" s="676" t="s">
        <v>666</v>
      </c>
      <c r="D2" s="676"/>
      <c r="E2" s="676"/>
      <c r="F2" s="676"/>
    </row>
    <row r="3" spans="1:6" ht="24" customHeight="1">
      <c r="A3" s="684" t="s">
        <v>37</v>
      </c>
      <c r="B3" s="682" t="s">
        <v>0</v>
      </c>
      <c r="C3" s="677" t="s">
        <v>687</v>
      </c>
      <c r="D3" s="678"/>
      <c r="E3" s="679"/>
      <c r="F3" s="680" t="s">
        <v>125</v>
      </c>
    </row>
    <row r="4" spans="1:6" ht="24" customHeight="1" thickBot="1">
      <c r="A4" s="685"/>
      <c r="B4" s="683"/>
      <c r="C4" s="497" t="s">
        <v>123</v>
      </c>
      <c r="D4" s="497" t="s">
        <v>124</v>
      </c>
      <c r="E4" s="498" t="s">
        <v>360</v>
      </c>
      <c r="F4" s="681"/>
    </row>
    <row r="5" spans="1:6" ht="18" customHeight="1" thickBot="1">
      <c r="A5" s="38">
        <v>1</v>
      </c>
      <c r="B5" s="39">
        <v>2</v>
      </c>
      <c r="C5" s="413">
        <v>3</v>
      </c>
      <c r="D5" s="414">
        <v>4</v>
      </c>
      <c r="E5" s="410">
        <v>5</v>
      </c>
      <c r="F5" s="415">
        <v>6</v>
      </c>
    </row>
    <row r="6" spans="1:6" s="6" customFormat="1" ht="18" customHeight="1" thickBot="1">
      <c r="A6" s="365" t="s">
        <v>1</v>
      </c>
      <c r="B6" s="366" t="s">
        <v>132</v>
      </c>
      <c r="C6" s="408">
        <f>+C7+C8+C9+C10+C11+C12</f>
        <v>59741550</v>
      </c>
      <c r="D6" s="416">
        <f>+D7+D8+D9+D10+D11+D12</f>
        <v>59705528</v>
      </c>
      <c r="E6" s="417">
        <f>+E7+E8+E9+E10+E11+E12</f>
        <v>59705528</v>
      </c>
      <c r="F6" s="418">
        <f>E6/D6*100</f>
        <v>100</v>
      </c>
    </row>
    <row r="7" spans="1:6" s="1" customFormat="1" ht="18" customHeight="1">
      <c r="A7" s="367" t="s">
        <v>48</v>
      </c>
      <c r="B7" s="368" t="s">
        <v>133</v>
      </c>
      <c r="C7" s="419">
        <v>21577589</v>
      </c>
      <c r="D7" s="419">
        <v>21577589</v>
      </c>
      <c r="E7" s="420">
        <v>21577589</v>
      </c>
      <c r="F7" s="421">
        <f>E7/D7*100</f>
        <v>100</v>
      </c>
    </row>
    <row r="8" spans="1:6" s="1" customFormat="1" ht="18" customHeight="1">
      <c r="A8" s="369" t="s">
        <v>49</v>
      </c>
      <c r="B8" s="370" t="s">
        <v>134</v>
      </c>
      <c r="C8" s="422">
        <v>14444250</v>
      </c>
      <c r="D8" s="423">
        <v>14742300</v>
      </c>
      <c r="E8" s="424">
        <v>14742300</v>
      </c>
      <c r="F8" s="421">
        <v>100</v>
      </c>
    </row>
    <row r="9" spans="1:6" s="1" customFormat="1" ht="18" customHeight="1">
      <c r="A9" s="369" t="s">
        <v>50</v>
      </c>
      <c r="B9" s="370" t="s">
        <v>135</v>
      </c>
      <c r="C9" s="422">
        <v>21919711</v>
      </c>
      <c r="D9" s="422">
        <v>20023599</v>
      </c>
      <c r="E9" s="424">
        <v>20023599</v>
      </c>
      <c r="F9" s="421">
        <f>E9/D9*100</f>
        <v>100</v>
      </c>
    </row>
    <row r="10" spans="1:6" s="1" customFormat="1" ht="18" customHeight="1">
      <c r="A10" s="369" t="s">
        <v>51</v>
      </c>
      <c r="B10" s="370" t="s">
        <v>136</v>
      </c>
      <c r="C10" s="422">
        <v>1800000</v>
      </c>
      <c r="D10" s="422">
        <v>2123790</v>
      </c>
      <c r="E10" s="424">
        <v>2123790</v>
      </c>
      <c r="F10" s="421">
        <f>E10/D10*100</f>
        <v>100</v>
      </c>
    </row>
    <row r="11" spans="1:6" s="1" customFormat="1" ht="18" customHeight="1">
      <c r="A11" s="369" t="s">
        <v>137</v>
      </c>
      <c r="B11" s="370" t="s">
        <v>660</v>
      </c>
      <c r="C11" s="422">
        <v>0</v>
      </c>
      <c r="D11" s="423">
        <v>1238250</v>
      </c>
      <c r="E11" s="424">
        <v>1238250</v>
      </c>
      <c r="F11" s="425">
        <f>E11/D11*100</f>
        <v>100</v>
      </c>
    </row>
    <row r="12" spans="1:6" s="1" customFormat="1" ht="18" customHeight="1" thickBot="1">
      <c r="A12" s="371" t="s">
        <v>52</v>
      </c>
      <c r="B12" s="372" t="s">
        <v>661</v>
      </c>
      <c r="C12" s="422"/>
      <c r="D12" s="423">
        <v>0</v>
      </c>
      <c r="E12" s="424">
        <v>0</v>
      </c>
      <c r="F12" s="426"/>
    </row>
    <row r="13" spans="1:6" s="1" customFormat="1" ht="18" customHeight="1" thickBot="1">
      <c r="A13" s="365" t="s">
        <v>2</v>
      </c>
      <c r="B13" s="373" t="s">
        <v>140</v>
      </c>
      <c r="C13" s="408">
        <f>+C14+C15+C16+C17+C18</f>
        <v>52366564</v>
      </c>
      <c r="D13" s="416">
        <f>+D14+D15+D16+D17+D18</f>
        <v>71342712</v>
      </c>
      <c r="E13" s="417">
        <f>+E14+E15+E16+E17+E18</f>
        <v>71342712</v>
      </c>
      <c r="F13" s="427">
        <f>E13/D13*100</f>
        <v>100</v>
      </c>
    </row>
    <row r="14" spans="1:6" s="1" customFormat="1" ht="18" customHeight="1">
      <c r="A14" s="367" t="s">
        <v>54</v>
      </c>
      <c r="B14" s="368" t="s">
        <v>141</v>
      </c>
      <c r="C14" s="419"/>
      <c r="D14" s="428"/>
      <c r="E14" s="420"/>
      <c r="F14" s="429"/>
    </row>
    <row r="15" spans="1:6" s="1" customFormat="1" ht="18" customHeight="1">
      <c r="A15" s="369" t="s">
        <v>55</v>
      </c>
      <c r="B15" s="370" t="s">
        <v>142</v>
      </c>
      <c r="C15" s="422"/>
      <c r="D15" s="423"/>
      <c r="E15" s="424"/>
      <c r="F15" s="425"/>
    </row>
    <row r="16" spans="1:6" s="1" customFormat="1" ht="18" customHeight="1">
      <c r="A16" s="369" t="s">
        <v>56</v>
      </c>
      <c r="B16" s="370" t="s">
        <v>143</v>
      </c>
      <c r="C16" s="422"/>
      <c r="D16" s="423"/>
      <c r="E16" s="424"/>
      <c r="F16" s="425"/>
    </row>
    <row r="17" spans="1:6" s="1" customFormat="1" ht="18" customHeight="1">
      <c r="A17" s="369" t="s">
        <v>57</v>
      </c>
      <c r="B17" s="370" t="s">
        <v>144</v>
      </c>
      <c r="C17" s="422"/>
      <c r="D17" s="423"/>
      <c r="E17" s="424"/>
      <c r="F17" s="430"/>
    </row>
    <row r="18" spans="1:6" s="1" customFormat="1" ht="18" customHeight="1">
      <c r="A18" s="369" t="s">
        <v>58</v>
      </c>
      <c r="B18" s="370" t="s">
        <v>145</v>
      </c>
      <c r="C18" s="422">
        <v>52366564</v>
      </c>
      <c r="D18" s="422">
        <v>71342712</v>
      </c>
      <c r="E18" s="424">
        <v>71342712</v>
      </c>
      <c r="F18" s="425">
        <f>E18/D18*100</f>
        <v>100</v>
      </c>
    </row>
    <row r="19" spans="1:6" s="1" customFormat="1" ht="18" customHeight="1" thickBot="1">
      <c r="A19" s="371" t="s">
        <v>64</v>
      </c>
      <c r="B19" s="372" t="s">
        <v>146</v>
      </c>
      <c r="C19" s="431"/>
      <c r="D19" s="432"/>
      <c r="E19" s="433"/>
      <c r="F19" s="426"/>
    </row>
    <row r="20" spans="1:6" s="1" customFormat="1" ht="18" customHeight="1" thickBot="1">
      <c r="A20" s="365" t="s">
        <v>3</v>
      </c>
      <c r="B20" s="366" t="s">
        <v>147</v>
      </c>
      <c r="C20" s="408">
        <f>+C21+C22+C23+C24+C25</f>
        <v>39075000</v>
      </c>
      <c r="D20" s="416">
        <f>+D21+D22+D23+D24+D25</f>
        <v>39075000</v>
      </c>
      <c r="E20" s="417">
        <f>+E21+E22+E23+E24+E25</f>
        <v>21297391</v>
      </c>
      <c r="F20" s="434">
        <v>100</v>
      </c>
    </row>
    <row r="21" spans="1:6" s="1" customFormat="1" ht="18" customHeight="1">
      <c r="A21" s="367" t="s">
        <v>38</v>
      </c>
      <c r="B21" s="368" t="s">
        <v>148</v>
      </c>
      <c r="C21" s="419"/>
      <c r="D21" s="428"/>
      <c r="E21" s="420"/>
      <c r="F21" s="429"/>
    </row>
    <row r="22" spans="1:6" s="1" customFormat="1" ht="18" customHeight="1">
      <c r="A22" s="369" t="s">
        <v>149</v>
      </c>
      <c r="B22" s="370" t="s">
        <v>150</v>
      </c>
      <c r="C22" s="422"/>
      <c r="D22" s="423"/>
      <c r="E22" s="424"/>
      <c r="F22" s="425"/>
    </row>
    <row r="23" spans="1:6" s="1" customFormat="1" ht="18" customHeight="1">
      <c r="A23" s="369" t="s">
        <v>151</v>
      </c>
      <c r="B23" s="370" t="s">
        <v>152</v>
      </c>
      <c r="C23" s="422"/>
      <c r="D23" s="423"/>
      <c r="E23" s="424"/>
      <c r="F23" s="435"/>
    </row>
    <row r="24" spans="1:6" s="1" customFormat="1" ht="18" customHeight="1">
      <c r="A24" s="369" t="s">
        <v>153</v>
      </c>
      <c r="B24" s="370" t="s">
        <v>154</v>
      </c>
      <c r="C24" s="422"/>
      <c r="D24" s="423"/>
      <c r="E24" s="424"/>
      <c r="F24" s="430"/>
    </row>
    <row r="25" spans="1:6" s="1" customFormat="1" ht="18" customHeight="1">
      <c r="A25" s="369" t="s">
        <v>89</v>
      </c>
      <c r="B25" s="370" t="s">
        <v>155</v>
      </c>
      <c r="C25" s="422">
        <v>39075000</v>
      </c>
      <c r="D25" s="423">
        <v>39075000</v>
      </c>
      <c r="E25" s="424">
        <v>21297391</v>
      </c>
      <c r="F25" s="425">
        <v>100</v>
      </c>
    </row>
    <row r="26" spans="1:6" s="1" customFormat="1" ht="18" customHeight="1" thickBot="1">
      <c r="A26" s="371" t="s">
        <v>90</v>
      </c>
      <c r="B26" s="372" t="s">
        <v>156</v>
      </c>
      <c r="C26" s="431"/>
      <c r="D26" s="432"/>
      <c r="E26" s="433"/>
      <c r="F26" s="426"/>
    </row>
    <row r="27" spans="1:6" s="1" customFormat="1" ht="18" customHeight="1" thickBot="1">
      <c r="A27" s="365" t="s">
        <v>91</v>
      </c>
      <c r="B27" s="366" t="s">
        <v>157</v>
      </c>
      <c r="C27" s="436">
        <f>+C28+C31+C32+C33</f>
        <v>6500000</v>
      </c>
      <c r="D27" s="437">
        <f>+D28+D31+D32+D33</f>
        <v>6500000</v>
      </c>
      <c r="E27" s="438">
        <f>+E28+E31+E32+E33</f>
        <v>6196272</v>
      </c>
      <c r="F27" s="434">
        <f aca="true" t="shared" si="0" ref="F27:F34">E27/D27*100</f>
        <v>95.32726153846154</v>
      </c>
    </row>
    <row r="28" spans="1:6" s="1" customFormat="1" ht="18" customHeight="1" thickBot="1">
      <c r="A28" s="367" t="s">
        <v>39</v>
      </c>
      <c r="B28" s="368" t="s">
        <v>158</v>
      </c>
      <c r="C28" s="436">
        <f>+C29+C30</f>
        <v>5000000</v>
      </c>
      <c r="D28" s="436">
        <f>+D29+D30</f>
        <v>5000000</v>
      </c>
      <c r="E28" s="436">
        <f>+E29+E30</f>
        <v>6165121</v>
      </c>
      <c r="F28" s="429">
        <f t="shared" si="0"/>
        <v>123.30242</v>
      </c>
    </row>
    <row r="29" spans="1:6" s="1" customFormat="1" ht="18" customHeight="1">
      <c r="A29" s="369" t="s">
        <v>159</v>
      </c>
      <c r="B29" s="370" t="s">
        <v>160</v>
      </c>
      <c r="C29" s="422">
        <v>2200000</v>
      </c>
      <c r="D29" s="422">
        <v>2200000</v>
      </c>
      <c r="E29" s="424">
        <v>2035445</v>
      </c>
      <c r="F29" s="425">
        <f t="shared" si="0"/>
        <v>92.52022727272727</v>
      </c>
    </row>
    <row r="30" spans="1:6" s="1" customFormat="1" ht="18" customHeight="1">
      <c r="A30" s="369" t="s">
        <v>161</v>
      </c>
      <c r="B30" s="370" t="s">
        <v>677</v>
      </c>
      <c r="C30" s="422">
        <v>2800000</v>
      </c>
      <c r="D30" s="422">
        <v>2800000</v>
      </c>
      <c r="E30" s="424">
        <v>4129676</v>
      </c>
      <c r="F30" s="425">
        <f t="shared" si="0"/>
        <v>147.48842857142856</v>
      </c>
    </row>
    <row r="31" spans="1:6" s="1" customFormat="1" ht="18" customHeight="1">
      <c r="A31" s="369" t="s">
        <v>40</v>
      </c>
      <c r="B31" s="370" t="s">
        <v>119</v>
      </c>
      <c r="C31" s="422">
        <v>1500000</v>
      </c>
      <c r="D31" s="422">
        <v>1500000</v>
      </c>
      <c r="E31" s="424">
        <v>0</v>
      </c>
      <c r="F31" s="425">
        <f t="shared" si="0"/>
        <v>0</v>
      </c>
    </row>
    <row r="32" spans="1:6" s="1" customFormat="1" ht="18" customHeight="1">
      <c r="A32" s="369" t="s">
        <v>163</v>
      </c>
      <c r="B32" s="370" t="s">
        <v>164</v>
      </c>
      <c r="C32" s="422">
        <v>0</v>
      </c>
      <c r="D32" s="422"/>
      <c r="E32" s="424"/>
      <c r="F32" s="425"/>
    </row>
    <row r="33" spans="1:6" s="1" customFormat="1" ht="18" customHeight="1" thickBot="1">
      <c r="A33" s="371" t="s">
        <v>165</v>
      </c>
      <c r="B33" s="372" t="s">
        <v>166</v>
      </c>
      <c r="C33" s="431">
        <v>0</v>
      </c>
      <c r="D33" s="431">
        <v>0</v>
      </c>
      <c r="E33" s="433">
        <v>31151</v>
      </c>
      <c r="F33" s="425"/>
    </row>
    <row r="34" spans="1:6" s="1" customFormat="1" ht="18" customHeight="1" thickBot="1">
      <c r="A34" s="365" t="s">
        <v>5</v>
      </c>
      <c r="B34" s="366" t="s">
        <v>167</v>
      </c>
      <c r="C34" s="408">
        <f>SUM(C35:C44)</f>
        <v>4358437</v>
      </c>
      <c r="D34" s="416">
        <f>SUM(D35:D44)</f>
        <v>6984642</v>
      </c>
      <c r="E34" s="417">
        <f>SUM(E35:E44)</f>
        <v>7509038</v>
      </c>
      <c r="F34" s="439">
        <f t="shared" si="0"/>
        <v>107.50784363751214</v>
      </c>
    </row>
    <row r="35" spans="1:6" s="1" customFormat="1" ht="18" customHeight="1">
      <c r="A35" s="367" t="s">
        <v>41</v>
      </c>
      <c r="B35" s="368" t="s">
        <v>168</v>
      </c>
      <c r="C35" s="419"/>
      <c r="D35" s="428"/>
      <c r="E35" s="420"/>
      <c r="F35" s="440"/>
    </row>
    <row r="36" spans="1:6" s="1" customFormat="1" ht="18" customHeight="1">
      <c r="A36" s="369" t="s">
        <v>42</v>
      </c>
      <c r="B36" s="370" t="s">
        <v>169</v>
      </c>
      <c r="C36" s="422">
        <v>188976</v>
      </c>
      <c r="D36" s="422">
        <v>2551181</v>
      </c>
      <c r="E36" s="424">
        <v>2575178</v>
      </c>
      <c r="F36" s="441">
        <f>E36/D36*100</f>
        <v>100.94062318588921</v>
      </c>
    </row>
    <row r="37" spans="1:6" s="1" customFormat="1" ht="18" customHeight="1">
      <c r="A37" s="369" t="s">
        <v>43</v>
      </c>
      <c r="B37" s="370" t="s">
        <v>170</v>
      </c>
      <c r="C37" s="422"/>
      <c r="D37" s="423">
        <v>0</v>
      </c>
      <c r="E37" s="424">
        <v>0</v>
      </c>
      <c r="F37" s="441"/>
    </row>
    <row r="38" spans="1:6" s="1" customFormat="1" ht="18" customHeight="1">
      <c r="A38" s="369" t="s">
        <v>93</v>
      </c>
      <c r="B38" s="370" t="s">
        <v>171</v>
      </c>
      <c r="C38" s="422">
        <v>728535</v>
      </c>
      <c r="D38" s="422">
        <v>728535</v>
      </c>
      <c r="E38" s="424">
        <v>416740</v>
      </c>
      <c r="F38" s="441">
        <f>E38/D38*100</f>
        <v>57.202467966535586</v>
      </c>
    </row>
    <row r="39" spans="1:6" s="1" customFormat="1" ht="18" customHeight="1">
      <c r="A39" s="369" t="s">
        <v>94</v>
      </c>
      <c r="B39" s="370" t="s">
        <v>172</v>
      </c>
      <c r="C39" s="422">
        <v>2607840</v>
      </c>
      <c r="D39" s="423">
        <v>2871840</v>
      </c>
      <c r="E39" s="424">
        <v>2729560</v>
      </c>
      <c r="F39" s="441">
        <f>E39/D39*100</f>
        <v>95.04568499637863</v>
      </c>
    </row>
    <row r="40" spans="1:6" s="1" customFormat="1" ht="18" customHeight="1">
      <c r="A40" s="369" t="s">
        <v>95</v>
      </c>
      <c r="B40" s="370" t="s">
        <v>173</v>
      </c>
      <c r="C40" s="422">
        <v>813086</v>
      </c>
      <c r="D40" s="423">
        <v>813086</v>
      </c>
      <c r="E40" s="424">
        <v>1056556</v>
      </c>
      <c r="F40" s="441">
        <f>E40/D40*100</f>
        <v>129.9439419692382</v>
      </c>
    </row>
    <row r="41" spans="1:6" s="1" customFormat="1" ht="18" customHeight="1">
      <c r="A41" s="369" t="s">
        <v>96</v>
      </c>
      <c r="B41" s="370" t="s">
        <v>174</v>
      </c>
      <c r="C41" s="422"/>
      <c r="D41" s="423">
        <v>0</v>
      </c>
      <c r="E41" s="424"/>
      <c r="F41" s="442"/>
    </row>
    <row r="42" spans="1:6" s="1" customFormat="1" ht="18" customHeight="1">
      <c r="A42" s="369" t="s">
        <v>175</v>
      </c>
      <c r="B42" s="370" t="s">
        <v>176</v>
      </c>
      <c r="C42" s="422">
        <v>20000</v>
      </c>
      <c r="D42" s="422">
        <v>20000</v>
      </c>
      <c r="E42" s="424">
        <v>36</v>
      </c>
      <c r="F42" s="441">
        <f>E42/D42*100</f>
        <v>0.18</v>
      </c>
    </row>
    <row r="43" spans="1:6" s="1" customFormat="1" ht="18" customHeight="1">
      <c r="A43" s="369" t="s">
        <v>126</v>
      </c>
      <c r="B43" s="370" t="s">
        <v>680</v>
      </c>
      <c r="C43" s="443"/>
      <c r="D43" s="444">
        <v>0</v>
      </c>
      <c r="E43" s="445">
        <v>321935</v>
      </c>
      <c r="F43" s="441"/>
    </row>
    <row r="44" spans="1:6" s="1" customFormat="1" ht="18" customHeight="1" thickBot="1">
      <c r="A44" s="371" t="s">
        <v>178</v>
      </c>
      <c r="B44" s="372" t="s">
        <v>179</v>
      </c>
      <c r="C44" s="446"/>
      <c r="D44" s="447">
        <v>0</v>
      </c>
      <c r="E44" s="448">
        <v>409033</v>
      </c>
      <c r="F44" s="449">
        <v>100</v>
      </c>
    </row>
    <row r="45" spans="1:6" s="1" customFormat="1" ht="18" customHeight="1" thickBot="1">
      <c r="A45" s="365" t="s">
        <v>6</v>
      </c>
      <c r="B45" s="366" t="s">
        <v>180</v>
      </c>
      <c r="C45" s="408">
        <f>SUM(C46:C50)</f>
        <v>0</v>
      </c>
      <c r="D45" s="416">
        <f>SUM(D46:D50)</f>
        <v>242000</v>
      </c>
      <c r="E45" s="417">
        <f>SUM(E46:E50)</f>
        <v>242000</v>
      </c>
      <c r="F45" s="434">
        <v>100</v>
      </c>
    </row>
    <row r="46" spans="1:6" s="1" customFormat="1" ht="18" customHeight="1">
      <c r="A46" s="367" t="s">
        <v>44</v>
      </c>
      <c r="B46" s="368" t="s">
        <v>181</v>
      </c>
      <c r="C46" s="450"/>
      <c r="D46" s="451"/>
      <c r="E46" s="452"/>
      <c r="F46" s="453"/>
    </row>
    <row r="47" spans="1:6" s="1" customFormat="1" ht="18" customHeight="1">
      <c r="A47" s="369" t="s">
        <v>45</v>
      </c>
      <c r="B47" s="370" t="s">
        <v>182</v>
      </c>
      <c r="C47" s="443"/>
      <c r="D47" s="444">
        <v>242000</v>
      </c>
      <c r="E47" s="445">
        <v>242000</v>
      </c>
      <c r="F47" s="430">
        <v>100</v>
      </c>
    </row>
    <row r="48" spans="1:6" s="1" customFormat="1" ht="18" customHeight="1">
      <c r="A48" s="369" t="s">
        <v>183</v>
      </c>
      <c r="B48" s="370" t="s">
        <v>184</v>
      </c>
      <c r="C48" s="443"/>
      <c r="D48" s="444"/>
      <c r="E48" s="445"/>
      <c r="F48" s="441"/>
    </row>
    <row r="49" spans="1:6" s="1" customFormat="1" ht="18" customHeight="1">
      <c r="A49" s="369" t="s">
        <v>185</v>
      </c>
      <c r="B49" s="370" t="s">
        <v>186</v>
      </c>
      <c r="C49" s="443"/>
      <c r="D49" s="444"/>
      <c r="E49" s="445"/>
      <c r="F49" s="425"/>
    </row>
    <row r="50" spans="1:6" s="1" customFormat="1" ht="18" customHeight="1" thickBot="1">
      <c r="A50" s="371" t="s">
        <v>187</v>
      </c>
      <c r="B50" s="372" t="s">
        <v>188</v>
      </c>
      <c r="C50" s="446"/>
      <c r="D50" s="447"/>
      <c r="E50" s="448"/>
      <c r="F50" s="426"/>
    </row>
    <row r="51" spans="1:6" s="1" customFormat="1" ht="18" customHeight="1" thickBot="1">
      <c r="A51" s="365" t="s">
        <v>97</v>
      </c>
      <c r="B51" s="366" t="s">
        <v>189</v>
      </c>
      <c r="C51" s="408">
        <f>SUM(C52:C54)</f>
        <v>0</v>
      </c>
      <c r="D51" s="416">
        <f>SUM(D52:D54)</f>
        <v>0</v>
      </c>
      <c r="E51" s="417">
        <f>SUM(E52:E54)</f>
        <v>0</v>
      </c>
      <c r="F51" s="439"/>
    </row>
    <row r="52" spans="1:6" s="1" customFormat="1" ht="18" customHeight="1">
      <c r="A52" s="367" t="s">
        <v>46</v>
      </c>
      <c r="B52" s="368" t="s">
        <v>190</v>
      </c>
      <c r="C52" s="419"/>
      <c r="D52" s="428"/>
      <c r="E52" s="420"/>
      <c r="F52" s="453"/>
    </row>
    <row r="53" spans="1:6" s="1" customFormat="1" ht="18" customHeight="1">
      <c r="A53" s="369" t="s">
        <v>47</v>
      </c>
      <c r="B53" s="370" t="s">
        <v>191</v>
      </c>
      <c r="C53" s="422"/>
      <c r="D53" s="423"/>
      <c r="E53" s="424"/>
      <c r="F53" s="441"/>
    </row>
    <row r="54" spans="1:8" s="1" customFormat="1" ht="18" customHeight="1">
      <c r="A54" s="369" t="s">
        <v>98</v>
      </c>
      <c r="B54" s="370" t="s">
        <v>192</v>
      </c>
      <c r="C54" s="422"/>
      <c r="D54" s="423"/>
      <c r="E54" s="424"/>
      <c r="F54" s="435"/>
      <c r="H54" s="8"/>
    </row>
    <row r="55" spans="1:6" s="1" customFormat="1" ht="18" customHeight="1" thickBot="1">
      <c r="A55" s="371" t="s">
        <v>193</v>
      </c>
      <c r="B55" s="372" t="s">
        <v>194</v>
      </c>
      <c r="C55" s="431"/>
      <c r="D55" s="432"/>
      <c r="E55" s="433"/>
      <c r="F55" s="454"/>
    </row>
    <row r="56" spans="1:6" s="1" customFormat="1" ht="18" customHeight="1" thickBot="1">
      <c r="A56" s="365" t="s">
        <v>8</v>
      </c>
      <c r="B56" s="373" t="s">
        <v>195</v>
      </c>
      <c r="C56" s="408">
        <f>SUM(C57:C59)</f>
        <v>0</v>
      </c>
      <c r="D56" s="416">
        <f>SUM(D57:D59)</f>
        <v>5461498</v>
      </c>
      <c r="E56" s="417">
        <f>SUM(E57:E59)</f>
        <v>5461498</v>
      </c>
      <c r="F56" s="455">
        <v>100</v>
      </c>
    </row>
    <row r="57" spans="1:6" s="1" customFormat="1" ht="18" customHeight="1">
      <c r="A57" s="367" t="s">
        <v>99</v>
      </c>
      <c r="B57" s="368" t="s">
        <v>196</v>
      </c>
      <c r="C57" s="443"/>
      <c r="D57" s="444"/>
      <c r="E57" s="445"/>
      <c r="F57" s="453"/>
    </row>
    <row r="58" spans="1:6" s="1" customFormat="1" ht="18" customHeight="1">
      <c r="A58" s="369" t="s">
        <v>100</v>
      </c>
      <c r="B58" s="370" t="s">
        <v>197</v>
      </c>
      <c r="C58" s="443"/>
      <c r="D58" s="444"/>
      <c r="E58" s="445"/>
      <c r="F58" s="441"/>
    </row>
    <row r="59" spans="1:6" s="1" customFormat="1" ht="18" customHeight="1">
      <c r="A59" s="369" t="s">
        <v>198</v>
      </c>
      <c r="B59" s="370" t="s">
        <v>199</v>
      </c>
      <c r="C59" s="443"/>
      <c r="D59" s="444">
        <v>5461498</v>
      </c>
      <c r="E59" s="445">
        <v>5461498</v>
      </c>
      <c r="F59" s="456">
        <v>100</v>
      </c>
    </row>
    <row r="60" spans="1:6" s="1" customFormat="1" ht="18" customHeight="1" thickBot="1">
      <c r="A60" s="371" t="s">
        <v>200</v>
      </c>
      <c r="B60" s="372" t="s">
        <v>201</v>
      </c>
      <c r="C60" s="443"/>
      <c r="D60" s="444"/>
      <c r="E60" s="445"/>
      <c r="F60" s="457"/>
    </row>
    <row r="61" spans="1:6" s="1" customFormat="1" ht="18" customHeight="1" thickBot="1">
      <c r="A61" s="365" t="s">
        <v>9</v>
      </c>
      <c r="B61" s="366" t="s">
        <v>202</v>
      </c>
      <c r="C61" s="436">
        <f>+C6+C13+C20+C27+C34+C45+C51+C56</f>
        <v>162041551</v>
      </c>
      <c r="D61" s="437">
        <f>+D6+D13+D20+D27+D34+D45+D51+D56</f>
        <v>189311380</v>
      </c>
      <c r="E61" s="438">
        <f>+E6+E13+E20+E27+E34+E45+E51+E56</f>
        <v>171754439</v>
      </c>
      <c r="F61" s="434">
        <f>E61/D61*100</f>
        <v>90.72589244238777</v>
      </c>
    </row>
    <row r="62" spans="1:6" s="1" customFormat="1" ht="18" customHeight="1" thickBot="1">
      <c r="A62" s="374" t="s">
        <v>203</v>
      </c>
      <c r="B62" s="373" t="s">
        <v>204</v>
      </c>
      <c r="C62" s="408">
        <f>SUM(C63:C65)</f>
        <v>0</v>
      </c>
      <c r="D62" s="416"/>
      <c r="E62" s="417"/>
      <c r="F62" s="458"/>
    </row>
    <row r="63" spans="1:6" s="1" customFormat="1" ht="18" customHeight="1">
      <c r="A63" s="367" t="s">
        <v>205</v>
      </c>
      <c r="B63" s="368" t="s">
        <v>206</v>
      </c>
      <c r="C63" s="443"/>
      <c r="D63" s="444"/>
      <c r="E63" s="445"/>
      <c r="F63" s="453"/>
    </row>
    <row r="64" spans="1:6" s="1" customFormat="1" ht="18" customHeight="1">
      <c r="A64" s="369" t="s">
        <v>207</v>
      </c>
      <c r="B64" s="370" t="s">
        <v>208</v>
      </c>
      <c r="C64" s="443"/>
      <c r="D64" s="444"/>
      <c r="E64" s="445"/>
      <c r="F64" s="441"/>
    </row>
    <row r="65" spans="1:6" s="1" customFormat="1" ht="18" customHeight="1" thickBot="1">
      <c r="A65" s="371" t="s">
        <v>209</v>
      </c>
      <c r="B65" s="375" t="s">
        <v>210</v>
      </c>
      <c r="C65" s="443"/>
      <c r="D65" s="444"/>
      <c r="E65" s="445"/>
      <c r="F65" s="449"/>
    </row>
    <row r="66" spans="1:6" s="1" customFormat="1" ht="18" customHeight="1" thickBot="1">
      <c r="A66" s="374" t="s">
        <v>211</v>
      </c>
      <c r="B66" s="373" t="s">
        <v>212</v>
      </c>
      <c r="C66" s="408">
        <f>SUM(C67:C70)</f>
        <v>0</v>
      </c>
      <c r="D66" s="416">
        <f>SUM(D67:D70)</f>
        <v>0</v>
      </c>
      <c r="E66" s="417">
        <f>SUM(E67:E70)</f>
        <v>0</v>
      </c>
      <c r="F66" s="458"/>
    </row>
    <row r="67" spans="1:6" s="1" customFormat="1" ht="18" customHeight="1">
      <c r="A67" s="367" t="s">
        <v>213</v>
      </c>
      <c r="B67" s="368" t="s">
        <v>214</v>
      </c>
      <c r="C67" s="443"/>
      <c r="D67" s="444"/>
      <c r="E67" s="445"/>
      <c r="F67" s="459"/>
    </row>
    <row r="68" spans="1:6" s="1" customFormat="1" ht="18" customHeight="1">
      <c r="A68" s="369" t="s">
        <v>68</v>
      </c>
      <c r="B68" s="370" t="s">
        <v>215</v>
      </c>
      <c r="C68" s="443"/>
      <c r="D68" s="444"/>
      <c r="E68" s="445"/>
      <c r="F68" s="441"/>
    </row>
    <row r="69" spans="1:6" s="1" customFormat="1" ht="18" customHeight="1">
      <c r="A69" s="369" t="s">
        <v>216</v>
      </c>
      <c r="B69" s="370" t="s">
        <v>217</v>
      </c>
      <c r="C69" s="443"/>
      <c r="D69" s="444"/>
      <c r="E69" s="445"/>
      <c r="F69" s="441"/>
    </row>
    <row r="70" spans="1:6" s="1" customFormat="1" ht="18" customHeight="1" thickBot="1">
      <c r="A70" s="371" t="s">
        <v>218</v>
      </c>
      <c r="B70" s="372" t="s">
        <v>219</v>
      </c>
      <c r="C70" s="443"/>
      <c r="D70" s="444"/>
      <c r="E70" s="445"/>
      <c r="F70" s="449"/>
    </row>
    <row r="71" spans="1:6" s="1" customFormat="1" ht="18" customHeight="1" thickBot="1">
      <c r="A71" s="374" t="s">
        <v>220</v>
      </c>
      <c r="B71" s="373" t="s">
        <v>221</v>
      </c>
      <c r="C71" s="408">
        <f>SUM(C72:C73)</f>
        <v>23255467</v>
      </c>
      <c r="D71" s="416">
        <f>SUM(D72:D73)</f>
        <v>19518093</v>
      </c>
      <c r="E71" s="417">
        <f>SUM(E72:E73)</f>
        <v>23661492</v>
      </c>
      <c r="F71" s="458">
        <f>E71/D71*100</f>
        <v>121.2285032149401</v>
      </c>
    </row>
    <row r="72" spans="1:6" s="1" customFormat="1" ht="18" customHeight="1">
      <c r="A72" s="367" t="s">
        <v>101</v>
      </c>
      <c r="B72" s="368" t="s">
        <v>222</v>
      </c>
      <c r="C72" s="443">
        <v>23255467</v>
      </c>
      <c r="D72" s="443">
        <v>19518093</v>
      </c>
      <c r="E72" s="443">
        <v>23661492</v>
      </c>
      <c r="F72" s="429">
        <f>E72/D72*100</f>
        <v>121.2285032149401</v>
      </c>
    </row>
    <row r="73" spans="1:6" s="1" customFormat="1" ht="18" customHeight="1" thickBot="1">
      <c r="A73" s="371" t="s">
        <v>102</v>
      </c>
      <c r="B73" s="372" t="s">
        <v>223</v>
      </c>
      <c r="C73" s="443"/>
      <c r="D73" s="444"/>
      <c r="E73" s="445"/>
      <c r="F73" s="426"/>
    </row>
    <row r="74" spans="1:6" s="1" customFormat="1" ht="18" customHeight="1" thickBot="1">
      <c r="A74" s="374" t="s">
        <v>224</v>
      </c>
      <c r="B74" s="373" t="s">
        <v>225</v>
      </c>
      <c r="C74" s="408">
        <f>SUM(C75:C77)</f>
        <v>0</v>
      </c>
      <c r="D74" s="416">
        <f>SUM(D75:D77)</f>
        <v>2524703</v>
      </c>
      <c r="E74" s="417">
        <f>SUM(E75:E77)</f>
        <v>2524703</v>
      </c>
      <c r="F74" s="427">
        <f>E74/D74*100</f>
        <v>100</v>
      </c>
    </row>
    <row r="75" spans="1:7" s="1" customFormat="1" ht="18" customHeight="1">
      <c r="A75" s="367" t="s">
        <v>226</v>
      </c>
      <c r="B75" s="368" t="s">
        <v>227</v>
      </c>
      <c r="C75" s="443"/>
      <c r="D75" s="444">
        <v>2524703</v>
      </c>
      <c r="E75" s="445">
        <v>2524703</v>
      </c>
      <c r="F75" s="460">
        <f>E75/D75*100</f>
        <v>100</v>
      </c>
      <c r="G75" s="67"/>
    </row>
    <row r="76" spans="1:6" ht="18" customHeight="1">
      <c r="A76" s="369" t="s">
        <v>228</v>
      </c>
      <c r="B76" s="370" t="s">
        <v>229</v>
      </c>
      <c r="C76" s="443"/>
      <c r="D76" s="444"/>
      <c r="E76" s="445"/>
      <c r="F76" s="461"/>
    </row>
    <row r="77" spans="1:6" ht="18" customHeight="1" thickBot="1">
      <c r="A77" s="371" t="s">
        <v>230</v>
      </c>
      <c r="B77" s="372" t="s">
        <v>231</v>
      </c>
      <c r="C77" s="443"/>
      <c r="D77" s="444"/>
      <c r="E77" s="445"/>
      <c r="F77" s="462"/>
    </row>
    <row r="78" spans="1:6" ht="18" customHeight="1" thickBot="1">
      <c r="A78" s="374" t="s">
        <v>232</v>
      </c>
      <c r="B78" s="373" t="s">
        <v>233</v>
      </c>
      <c r="C78" s="408">
        <f>SUM(C79:C82)</f>
        <v>0</v>
      </c>
      <c r="D78" s="416">
        <f>SUM(D79:D82)</f>
        <v>0</v>
      </c>
      <c r="E78" s="417">
        <f>SUM(E79:E82)</f>
        <v>0</v>
      </c>
      <c r="F78" s="463"/>
    </row>
    <row r="79" spans="1:6" ht="18" customHeight="1">
      <c r="A79" s="376" t="s">
        <v>234</v>
      </c>
      <c r="B79" s="368" t="s">
        <v>235</v>
      </c>
      <c r="C79" s="443"/>
      <c r="D79" s="444"/>
      <c r="E79" s="445"/>
      <c r="F79" s="464"/>
    </row>
    <row r="80" spans="1:6" ht="18" customHeight="1">
      <c r="A80" s="377" t="s">
        <v>236</v>
      </c>
      <c r="B80" s="370" t="s">
        <v>237</v>
      </c>
      <c r="C80" s="443"/>
      <c r="D80" s="444"/>
      <c r="E80" s="445"/>
      <c r="F80" s="461"/>
    </row>
    <row r="81" spans="1:6" ht="18" customHeight="1">
      <c r="A81" s="377" t="s">
        <v>238</v>
      </c>
      <c r="B81" s="370" t="s">
        <v>239</v>
      </c>
      <c r="C81" s="443"/>
      <c r="D81" s="444"/>
      <c r="E81" s="445"/>
      <c r="F81" s="461"/>
    </row>
    <row r="82" spans="1:6" ht="18" customHeight="1" thickBot="1">
      <c r="A82" s="378" t="s">
        <v>240</v>
      </c>
      <c r="B82" s="372" t="s">
        <v>241</v>
      </c>
      <c r="C82" s="443"/>
      <c r="D82" s="444"/>
      <c r="E82" s="445"/>
      <c r="F82" s="462"/>
    </row>
    <row r="83" spans="1:6" ht="18" customHeight="1" thickBot="1">
      <c r="A83" s="374" t="s">
        <v>242</v>
      </c>
      <c r="B83" s="373" t="s">
        <v>243</v>
      </c>
      <c r="C83" s="465"/>
      <c r="D83" s="466"/>
      <c r="E83" s="467"/>
      <c r="F83" s="463"/>
    </row>
    <row r="84" spans="1:6" ht="18" customHeight="1" thickBot="1">
      <c r="A84" s="374" t="s">
        <v>244</v>
      </c>
      <c r="B84" s="379" t="s">
        <v>245</v>
      </c>
      <c r="C84" s="436">
        <f>+C62+C66+C71+C74+C78+C83</f>
        <v>23255467</v>
      </c>
      <c r="D84" s="437">
        <f>+D62+D66+D71+D74+D78+D83</f>
        <v>22042796</v>
      </c>
      <c r="E84" s="437">
        <f>+E62+E66+E71+E74+E78+E83</f>
        <v>26186195</v>
      </c>
      <c r="F84" s="463">
        <v>100</v>
      </c>
    </row>
    <row r="85" spans="1:6" ht="18" customHeight="1" thickBot="1">
      <c r="A85" s="380" t="s">
        <v>246</v>
      </c>
      <c r="B85" s="381" t="s">
        <v>247</v>
      </c>
      <c r="C85" s="436">
        <f>+C61+C84</f>
        <v>185297018</v>
      </c>
      <c r="D85" s="437">
        <f>+D61+D84</f>
        <v>211354176</v>
      </c>
      <c r="E85" s="438">
        <f>+E61+E84</f>
        <v>197940634</v>
      </c>
      <c r="F85" s="434">
        <f>E85/D85*100</f>
        <v>93.65352402594591</v>
      </c>
    </row>
    <row r="86" spans="1:5" ht="18" customHeight="1">
      <c r="A86" s="40"/>
      <c r="B86" s="41"/>
      <c r="C86" s="468"/>
      <c r="D86" s="468"/>
      <c r="E86" s="468"/>
    </row>
    <row r="87" spans="1:6" ht="15.75" customHeight="1">
      <c r="A87" s="651" t="s">
        <v>301</v>
      </c>
      <c r="B87" s="651"/>
      <c r="C87" s="651"/>
      <c r="D87" s="651"/>
      <c r="E87" s="651"/>
      <c r="F87" s="651"/>
    </row>
    <row r="88" spans="1:5" ht="18.75">
      <c r="A88" s="382"/>
      <c r="B88" s="382"/>
      <c r="C88" s="468"/>
      <c r="D88" s="469"/>
      <c r="E88" s="469"/>
    </row>
    <row r="89" spans="1:6" ht="13.5" customHeight="1" thickBot="1">
      <c r="A89" s="671" t="s">
        <v>364</v>
      </c>
      <c r="B89" s="671"/>
      <c r="C89" s="470"/>
      <c r="D89" s="471"/>
      <c r="E89" s="471"/>
      <c r="F89" s="471" t="s">
        <v>666</v>
      </c>
    </row>
    <row r="90" spans="1:6" ht="24.75" customHeight="1">
      <c r="A90" s="669" t="s">
        <v>37</v>
      </c>
      <c r="B90" s="667" t="s">
        <v>28</v>
      </c>
      <c r="C90" s="672" t="s">
        <v>688</v>
      </c>
      <c r="D90" s="673"/>
      <c r="E90" s="674"/>
      <c r="F90" s="665" t="s">
        <v>125</v>
      </c>
    </row>
    <row r="91" spans="1:6" ht="39" customHeight="1" thickBot="1">
      <c r="A91" s="670"/>
      <c r="B91" s="668"/>
      <c r="C91" s="411" t="s">
        <v>123</v>
      </c>
      <c r="D91" s="412" t="s">
        <v>124</v>
      </c>
      <c r="E91" s="412" t="s">
        <v>362</v>
      </c>
      <c r="F91" s="666"/>
    </row>
    <row r="92" spans="1:6" ht="19.5" thickBot="1">
      <c r="A92" s="383">
        <v>1</v>
      </c>
      <c r="B92" s="384">
        <v>2</v>
      </c>
      <c r="C92" s="409">
        <v>3</v>
      </c>
      <c r="D92" s="472">
        <v>4</v>
      </c>
      <c r="E92" s="473">
        <v>5</v>
      </c>
      <c r="F92" s="415">
        <v>6</v>
      </c>
    </row>
    <row r="93" spans="1:6" ht="18" customHeight="1" thickBot="1">
      <c r="A93" s="385" t="s">
        <v>1</v>
      </c>
      <c r="B93" s="386" t="s">
        <v>651</v>
      </c>
      <c r="C93" s="474">
        <f>SUM(C94:C98)</f>
        <v>86824329</v>
      </c>
      <c r="D93" s="475">
        <f>SUM(D94:D98)</f>
        <v>122743065</v>
      </c>
      <c r="E93" s="476">
        <f>SUM(E94:E98)</f>
        <v>113786861</v>
      </c>
      <c r="F93" s="477">
        <f aca="true" t="shared" si="1" ref="F93:F99">E93/D93*100</f>
        <v>92.70329122056712</v>
      </c>
    </row>
    <row r="94" spans="1:6" ht="18" customHeight="1">
      <c r="A94" s="387" t="s">
        <v>48</v>
      </c>
      <c r="B94" s="388" t="s">
        <v>29</v>
      </c>
      <c r="C94" s="478">
        <v>27563295</v>
      </c>
      <c r="D94" s="478">
        <v>32300574</v>
      </c>
      <c r="E94" s="479">
        <v>29338526</v>
      </c>
      <c r="F94" s="480">
        <f t="shared" si="1"/>
        <v>90.8297357192476</v>
      </c>
    </row>
    <row r="95" spans="1:6" ht="18" customHeight="1">
      <c r="A95" s="369" t="s">
        <v>49</v>
      </c>
      <c r="B95" s="389" t="s">
        <v>103</v>
      </c>
      <c r="C95" s="422">
        <v>4415813</v>
      </c>
      <c r="D95" s="422">
        <v>4933061</v>
      </c>
      <c r="E95" s="424">
        <v>4570021</v>
      </c>
      <c r="F95" s="481">
        <f t="shared" si="1"/>
        <v>92.64067482644144</v>
      </c>
    </row>
    <row r="96" spans="1:6" ht="18" customHeight="1">
      <c r="A96" s="369" t="s">
        <v>50</v>
      </c>
      <c r="B96" s="389" t="s">
        <v>67</v>
      </c>
      <c r="C96" s="431">
        <v>37767742</v>
      </c>
      <c r="D96" s="431">
        <v>61471943</v>
      </c>
      <c r="E96" s="433">
        <v>56529927</v>
      </c>
      <c r="F96" s="481">
        <f t="shared" si="1"/>
        <v>91.96053393008906</v>
      </c>
    </row>
    <row r="97" spans="1:6" ht="18" customHeight="1" thickBot="1">
      <c r="A97" s="369" t="s">
        <v>51</v>
      </c>
      <c r="B97" s="390" t="s">
        <v>104</v>
      </c>
      <c r="C97" s="431">
        <v>5355000</v>
      </c>
      <c r="D97" s="431">
        <v>6060019</v>
      </c>
      <c r="E97" s="433">
        <v>6055019</v>
      </c>
      <c r="F97" s="481">
        <f t="shared" si="1"/>
        <v>99.91749200786334</v>
      </c>
    </row>
    <row r="98" spans="1:6" ht="18" customHeight="1">
      <c r="A98" s="369" t="s">
        <v>59</v>
      </c>
      <c r="B98" s="391" t="s">
        <v>105</v>
      </c>
      <c r="C98" s="650">
        <v>11722479</v>
      </c>
      <c r="D98" s="650">
        <v>17977468</v>
      </c>
      <c r="E98" s="650">
        <v>17293368</v>
      </c>
      <c r="F98" s="481">
        <f t="shared" si="1"/>
        <v>96.19468103072134</v>
      </c>
    </row>
    <row r="99" spans="1:6" ht="18" customHeight="1">
      <c r="A99" s="369" t="s">
        <v>52</v>
      </c>
      <c r="B99" s="389" t="s">
        <v>248</v>
      </c>
      <c r="C99" s="431"/>
      <c r="D99" s="432">
        <v>3361257</v>
      </c>
      <c r="E99" s="433">
        <v>3361257</v>
      </c>
      <c r="F99" s="481">
        <f t="shared" si="1"/>
        <v>100</v>
      </c>
    </row>
    <row r="100" spans="1:6" ht="18" customHeight="1">
      <c r="A100" s="369" t="s">
        <v>53</v>
      </c>
      <c r="B100" s="392" t="s">
        <v>249</v>
      </c>
      <c r="C100" s="431"/>
      <c r="D100" s="432"/>
      <c r="E100" s="433"/>
      <c r="F100" s="481"/>
    </row>
    <row r="101" spans="1:6" ht="18" customHeight="1">
      <c r="A101" s="369" t="s">
        <v>60</v>
      </c>
      <c r="B101" s="393" t="s">
        <v>250</v>
      </c>
      <c r="C101" s="431"/>
      <c r="D101" s="432"/>
      <c r="E101" s="433"/>
      <c r="F101" s="481"/>
    </row>
    <row r="102" spans="1:6" ht="18" customHeight="1">
      <c r="A102" s="369" t="s">
        <v>61</v>
      </c>
      <c r="B102" s="393" t="s">
        <v>251</v>
      </c>
      <c r="C102" s="431"/>
      <c r="D102" s="432"/>
      <c r="E102" s="433"/>
      <c r="F102" s="481"/>
    </row>
    <row r="103" spans="1:6" ht="18" customHeight="1">
      <c r="A103" s="369" t="s">
        <v>62</v>
      </c>
      <c r="B103" s="392" t="s">
        <v>252</v>
      </c>
      <c r="C103" s="431">
        <v>7472479</v>
      </c>
      <c r="D103" s="432">
        <v>10366211</v>
      </c>
      <c r="E103" s="433">
        <v>10366211</v>
      </c>
      <c r="F103" s="480">
        <f>E103/D103*100</f>
        <v>100</v>
      </c>
    </row>
    <row r="104" spans="1:6" ht="18" customHeight="1">
      <c r="A104" s="369" t="s">
        <v>63</v>
      </c>
      <c r="B104" s="392" t="s">
        <v>253</v>
      </c>
      <c r="C104" s="431"/>
      <c r="D104" s="432"/>
      <c r="E104" s="433"/>
      <c r="F104" s="481"/>
    </row>
    <row r="105" spans="1:6" ht="18" customHeight="1">
      <c r="A105" s="369" t="s">
        <v>65</v>
      </c>
      <c r="B105" s="393" t="s">
        <v>254</v>
      </c>
      <c r="C105" s="431"/>
      <c r="D105" s="432"/>
      <c r="E105" s="433"/>
      <c r="F105" s="481"/>
    </row>
    <row r="106" spans="1:6" ht="18" customHeight="1">
      <c r="A106" s="394" t="s">
        <v>106</v>
      </c>
      <c r="B106" s="395" t="s">
        <v>255</v>
      </c>
      <c r="C106" s="431"/>
      <c r="D106" s="432"/>
      <c r="E106" s="433"/>
      <c r="F106" s="481"/>
    </row>
    <row r="107" spans="1:6" ht="18" customHeight="1">
      <c r="A107" s="369" t="s">
        <v>256</v>
      </c>
      <c r="B107" s="395" t="s">
        <v>257</v>
      </c>
      <c r="C107" s="431"/>
      <c r="D107" s="432"/>
      <c r="E107" s="433"/>
      <c r="F107" s="481"/>
    </row>
    <row r="108" spans="1:6" ht="18" customHeight="1" thickBot="1">
      <c r="A108" s="396" t="s">
        <v>258</v>
      </c>
      <c r="B108" s="397" t="s">
        <v>259</v>
      </c>
      <c r="C108" s="482">
        <v>4250000</v>
      </c>
      <c r="D108" s="483">
        <v>4250000</v>
      </c>
      <c r="E108" s="484">
        <v>3565900</v>
      </c>
      <c r="F108" s="480">
        <f>E108/D108*100</f>
        <v>83.90352941176471</v>
      </c>
    </row>
    <row r="109" spans="1:6" ht="18" customHeight="1" thickBot="1">
      <c r="A109" s="365"/>
      <c r="B109" s="398" t="s">
        <v>652</v>
      </c>
      <c r="C109" s="408">
        <f>+C110+C112+C114</f>
        <v>40075000</v>
      </c>
      <c r="D109" s="416">
        <f>+D110+D112+D114</f>
        <v>30527386</v>
      </c>
      <c r="E109" s="417">
        <f>+E110+E112+E114</f>
        <v>29403886</v>
      </c>
      <c r="F109" s="480">
        <f>E109/D109*100</f>
        <v>96.31969799182937</v>
      </c>
    </row>
    <row r="110" spans="1:6" ht="18" customHeight="1">
      <c r="A110" s="367" t="s">
        <v>54</v>
      </c>
      <c r="B110" s="389" t="s">
        <v>260</v>
      </c>
      <c r="C110" s="419">
        <v>39075000</v>
      </c>
      <c r="D110" s="428">
        <v>29383886</v>
      </c>
      <c r="E110" s="420">
        <v>29383886</v>
      </c>
      <c r="F110" s="480">
        <f>E110/D110*100</f>
        <v>100</v>
      </c>
    </row>
    <row r="111" spans="1:6" ht="18" customHeight="1">
      <c r="A111" s="367" t="s">
        <v>55</v>
      </c>
      <c r="B111" s="399" t="s">
        <v>261</v>
      </c>
      <c r="C111" s="419"/>
      <c r="D111" s="428"/>
      <c r="E111" s="420"/>
      <c r="F111" s="481"/>
    </row>
    <row r="112" spans="1:6" ht="18" customHeight="1">
      <c r="A112" s="367" t="s">
        <v>56</v>
      </c>
      <c r="B112" s="399" t="s">
        <v>107</v>
      </c>
      <c r="C112" s="422"/>
      <c r="D112" s="423">
        <v>143500</v>
      </c>
      <c r="E112" s="424">
        <v>0</v>
      </c>
      <c r="F112" s="481">
        <v>0</v>
      </c>
    </row>
    <row r="113" spans="1:6" ht="18" customHeight="1">
      <c r="A113" s="367" t="s">
        <v>57</v>
      </c>
      <c r="B113" s="399" t="s">
        <v>262</v>
      </c>
      <c r="C113" s="422"/>
      <c r="D113" s="423"/>
      <c r="E113" s="424"/>
      <c r="F113" s="481"/>
    </row>
    <row r="114" spans="1:6" ht="18" customHeight="1">
      <c r="A114" s="367" t="s">
        <v>58</v>
      </c>
      <c r="B114" s="400" t="s">
        <v>263</v>
      </c>
      <c r="C114" s="422">
        <v>1000000</v>
      </c>
      <c r="D114" s="422">
        <v>1000000</v>
      </c>
      <c r="E114" s="424">
        <v>20000</v>
      </c>
      <c r="F114" s="480">
        <v>2</v>
      </c>
    </row>
    <row r="115" spans="1:6" ht="18" customHeight="1">
      <c r="A115" s="367" t="s">
        <v>64</v>
      </c>
      <c r="B115" s="401" t="s">
        <v>264</v>
      </c>
      <c r="C115" s="422"/>
      <c r="D115" s="423"/>
      <c r="E115" s="424"/>
      <c r="F115" s="481"/>
    </row>
    <row r="116" spans="1:6" ht="18" customHeight="1">
      <c r="A116" s="367" t="s">
        <v>66</v>
      </c>
      <c r="B116" s="402" t="s">
        <v>265</v>
      </c>
      <c r="C116" s="422"/>
      <c r="D116" s="423"/>
      <c r="E116" s="424"/>
      <c r="F116" s="481"/>
    </row>
    <row r="117" spans="1:6" ht="18" customHeight="1">
      <c r="A117" s="367" t="s">
        <v>108</v>
      </c>
      <c r="B117" s="393" t="s">
        <v>251</v>
      </c>
      <c r="C117" s="422"/>
      <c r="D117" s="423"/>
      <c r="E117" s="424"/>
      <c r="F117" s="481"/>
    </row>
    <row r="118" spans="1:6" ht="18" customHeight="1">
      <c r="A118" s="367" t="s">
        <v>109</v>
      </c>
      <c r="B118" s="393" t="s">
        <v>266</v>
      </c>
      <c r="C118" s="422"/>
      <c r="D118" s="423"/>
      <c r="E118" s="424"/>
      <c r="F118" s="481"/>
    </row>
    <row r="119" spans="1:6" ht="18" customHeight="1">
      <c r="A119" s="367" t="s">
        <v>267</v>
      </c>
      <c r="B119" s="393" t="s">
        <v>268</v>
      </c>
      <c r="C119" s="422"/>
      <c r="D119" s="423"/>
      <c r="E119" s="424"/>
      <c r="F119" s="481"/>
    </row>
    <row r="120" spans="1:6" ht="18" customHeight="1">
      <c r="A120" s="367" t="s">
        <v>269</v>
      </c>
      <c r="B120" s="393" t="s">
        <v>254</v>
      </c>
      <c r="C120" s="422"/>
      <c r="D120" s="423"/>
      <c r="E120" s="424"/>
      <c r="F120" s="481"/>
    </row>
    <row r="121" spans="1:6" ht="18" customHeight="1">
      <c r="A121" s="367" t="s">
        <v>270</v>
      </c>
      <c r="B121" s="393" t="s">
        <v>271</v>
      </c>
      <c r="C121" s="422">
        <v>1000000</v>
      </c>
      <c r="D121" s="423">
        <v>1000000</v>
      </c>
      <c r="E121" s="424"/>
      <c r="F121" s="481"/>
    </row>
    <row r="122" spans="1:6" ht="18" customHeight="1" thickBot="1">
      <c r="A122" s="394" t="s">
        <v>272</v>
      </c>
      <c r="B122" s="393" t="s">
        <v>273</v>
      </c>
      <c r="C122" s="431"/>
      <c r="D122" s="431"/>
      <c r="E122" s="433"/>
      <c r="F122" s="480"/>
    </row>
    <row r="123" spans="1:6" ht="18" customHeight="1" thickBot="1">
      <c r="A123" s="365" t="s">
        <v>3</v>
      </c>
      <c r="B123" s="403" t="s">
        <v>274</v>
      </c>
      <c r="C123" s="408">
        <f>+C124+C125</f>
        <v>21900980</v>
      </c>
      <c r="D123" s="416">
        <f>+D124+D125</f>
        <v>20118143</v>
      </c>
      <c r="E123" s="417">
        <f>+E124+E125</f>
        <v>0</v>
      </c>
      <c r="F123" s="485">
        <f>E123/D123*100</f>
        <v>0</v>
      </c>
    </row>
    <row r="124" spans="1:6" ht="18" customHeight="1">
      <c r="A124" s="367" t="s">
        <v>38</v>
      </c>
      <c r="B124" s="404" t="s">
        <v>33</v>
      </c>
      <c r="C124" s="419">
        <v>21900980</v>
      </c>
      <c r="D124" s="419">
        <v>20118143</v>
      </c>
      <c r="E124" s="420"/>
      <c r="F124" s="480">
        <f>E124/D124*100</f>
        <v>0</v>
      </c>
    </row>
    <row r="125" spans="1:6" ht="18" customHeight="1" thickBot="1">
      <c r="A125" s="371" t="s">
        <v>149</v>
      </c>
      <c r="B125" s="399" t="s">
        <v>34</v>
      </c>
      <c r="C125" s="431"/>
      <c r="D125" s="432"/>
      <c r="E125" s="433"/>
      <c r="F125" s="486"/>
    </row>
    <row r="126" spans="1:6" ht="18" customHeight="1" thickBot="1">
      <c r="A126" s="365" t="s">
        <v>4</v>
      </c>
      <c r="B126" s="403" t="s">
        <v>275</v>
      </c>
      <c r="C126" s="408">
        <f>+C93+C109+C123</f>
        <v>148800309</v>
      </c>
      <c r="D126" s="416">
        <f>+D93+D109+D123</f>
        <v>173388594</v>
      </c>
      <c r="E126" s="417">
        <f>+E93+E109+E123</f>
        <v>143190747</v>
      </c>
      <c r="F126" s="485">
        <f>E126/D126*100</f>
        <v>82.58371770406075</v>
      </c>
    </row>
    <row r="127" spans="1:6" ht="18" customHeight="1" thickBot="1">
      <c r="A127" s="365" t="s">
        <v>5</v>
      </c>
      <c r="B127" s="403" t="s">
        <v>276</v>
      </c>
      <c r="C127" s="408">
        <f>+C128+C129+C130</f>
        <v>0</v>
      </c>
      <c r="D127" s="417">
        <f>+D128+D129+D130</f>
        <v>0</v>
      </c>
      <c r="E127" s="417">
        <f>+E128+E129+E130</f>
        <v>0</v>
      </c>
      <c r="F127" s="480"/>
    </row>
    <row r="128" spans="1:6" ht="18" customHeight="1">
      <c r="A128" s="367" t="s">
        <v>41</v>
      </c>
      <c r="B128" s="404" t="s">
        <v>277</v>
      </c>
      <c r="C128" s="422"/>
      <c r="D128" s="423"/>
      <c r="E128" s="424"/>
      <c r="F128" s="480"/>
    </row>
    <row r="129" spans="1:6" ht="18" customHeight="1">
      <c r="A129" s="367" t="s">
        <v>42</v>
      </c>
      <c r="B129" s="404" t="s">
        <v>278</v>
      </c>
      <c r="C129" s="422"/>
      <c r="D129" s="423"/>
      <c r="E129" s="424"/>
      <c r="F129" s="481"/>
    </row>
    <row r="130" spans="1:6" ht="18" customHeight="1" thickBot="1">
      <c r="A130" s="394" t="s">
        <v>43</v>
      </c>
      <c r="B130" s="405" t="s">
        <v>279</v>
      </c>
      <c r="C130" s="422"/>
      <c r="D130" s="423"/>
      <c r="E130" s="424"/>
      <c r="F130" s="480"/>
    </row>
    <row r="131" spans="1:6" ht="18" customHeight="1" thickBot="1">
      <c r="A131" s="365" t="s">
        <v>6</v>
      </c>
      <c r="B131" s="403" t="s">
        <v>280</v>
      </c>
      <c r="C131" s="408">
        <f>+C132+C133+C134+C135</f>
        <v>0</v>
      </c>
      <c r="D131" s="416">
        <f>+D132+D133+D134+D135</f>
        <v>0</v>
      </c>
      <c r="E131" s="417">
        <f>+E132+E133+E134+E135</f>
        <v>0</v>
      </c>
      <c r="F131" s="485"/>
    </row>
    <row r="132" spans="1:6" ht="18" customHeight="1">
      <c r="A132" s="367" t="s">
        <v>44</v>
      </c>
      <c r="B132" s="404" t="s">
        <v>281</v>
      </c>
      <c r="C132" s="422"/>
      <c r="D132" s="423"/>
      <c r="E132" s="424"/>
      <c r="F132" s="480"/>
    </row>
    <row r="133" spans="1:6" ht="18" customHeight="1">
      <c r="A133" s="367" t="s">
        <v>45</v>
      </c>
      <c r="B133" s="404" t="s">
        <v>282</v>
      </c>
      <c r="C133" s="422"/>
      <c r="D133" s="423"/>
      <c r="E133" s="424"/>
      <c r="F133" s="481"/>
    </row>
    <row r="134" spans="1:6" ht="18" customHeight="1">
      <c r="A134" s="367" t="s">
        <v>183</v>
      </c>
      <c r="B134" s="404" t="s">
        <v>283</v>
      </c>
      <c r="C134" s="422"/>
      <c r="D134" s="423"/>
      <c r="E134" s="424"/>
      <c r="F134" s="481"/>
    </row>
    <row r="135" spans="1:6" ht="18" customHeight="1" thickBot="1">
      <c r="A135" s="394" t="s">
        <v>185</v>
      </c>
      <c r="B135" s="405" t="s">
        <v>284</v>
      </c>
      <c r="C135" s="422"/>
      <c r="D135" s="423"/>
      <c r="E135" s="424"/>
      <c r="F135" s="486"/>
    </row>
    <row r="136" spans="1:6" ht="18" customHeight="1" thickBot="1">
      <c r="A136" s="365" t="s">
        <v>7</v>
      </c>
      <c r="B136" s="403" t="s">
        <v>285</v>
      </c>
      <c r="C136" s="436">
        <f>+C137+C138+C139+C140</f>
        <v>36496709</v>
      </c>
      <c r="D136" s="437">
        <f>+D137+D138+D139+D140</f>
        <v>37965582</v>
      </c>
      <c r="E136" s="438">
        <f>+E137+E138+E139+E140</f>
        <v>37965582</v>
      </c>
      <c r="F136" s="480">
        <f>E136/D136*100</f>
        <v>100</v>
      </c>
    </row>
    <row r="137" spans="1:6" ht="18" customHeight="1">
      <c r="A137" s="367" t="s">
        <v>46</v>
      </c>
      <c r="B137" s="404" t="s">
        <v>287</v>
      </c>
      <c r="C137" s="422"/>
      <c r="D137" s="423">
        <v>2389662</v>
      </c>
      <c r="E137" s="424">
        <v>2389662</v>
      </c>
      <c r="F137" s="480">
        <v>100</v>
      </c>
    </row>
    <row r="138" spans="1:6" ht="18" customHeight="1">
      <c r="A138" s="367" t="s">
        <v>47</v>
      </c>
      <c r="B138" s="404" t="s">
        <v>644</v>
      </c>
      <c r="C138" s="422">
        <v>36496709</v>
      </c>
      <c r="D138" s="423">
        <v>35575920</v>
      </c>
      <c r="E138" s="424">
        <v>35575920</v>
      </c>
      <c r="F138" s="480">
        <f>E138/D138*100</f>
        <v>100</v>
      </c>
    </row>
    <row r="139" spans="1:6" ht="18" customHeight="1">
      <c r="A139" s="367" t="s">
        <v>98</v>
      </c>
      <c r="B139" s="404" t="s">
        <v>288</v>
      </c>
      <c r="C139" s="422"/>
      <c r="D139" s="423"/>
      <c r="E139" s="424"/>
      <c r="F139" s="481"/>
    </row>
    <row r="140" spans="1:6" ht="18" customHeight="1" thickBot="1">
      <c r="A140" s="394" t="s">
        <v>193</v>
      </c>
      <c r="B140" s="405" t="s">
        <v>289</v>
      </c>
      <c r="C140" s="422"/>
      <c r="D140" s="423"/>
      <c r="E140" s="424"/>
      <c r="F140" s="486"/>
    </row>
    <row r="141" spans="1:6" ht="18" customHeight="1" thickBot="1">
      <c r="A141" s="365" t="s">
        <v>8</v>
      </c>
      <c r="B141" s="403" t="s">
        <v>290</v>
      </c>
      <c r="C141" s="487">
        <f>+C142+C143+C144+C145</f>
        <v>0</v>
      </c>
      <c r="D141" s="488">
        <f>+D142+D143+D144+D145</f>
        <v>0</v>
      </c>
      <c r="E141" s="489">
        <f>+E142+E143+E144+E145</f>
        <v>0</v>
      </c>
      <c r="F141" s="485"/>
    </row>
    <row r="142" spans="1:6" ht="18" customHeight="1">
      <c r="A142" s="367" t="s">
        <v>99</v>
      </c>
      <c r="B142" s="404" t="s">
        <v>291</v>
      </c>
      <c r="C142" s="422"/>
      <c r="D142" s="423"/>
      <c r="E142" s="424"/>
      <c r="F142" s="480"/>
    </row>
    <row r="143" spans="1:6" ht="18" customHeight="1">
      <c r="A143" s="367" t="s">
        <v>100</v>
      </c>
      <c r="B143" s="404" t="s">
        <v>292</v>
      </c>
      <c r="C143" s="422"/>
      <c r="D143" s="423"/>
      <c r="E143" s="424"/>
      <c r="F143" s="481"/>
    </row>
    <row r="144" spans="1:6" ht="18" customHeight="1">
      <c r="A144" s="367" t="s">
        <v>198</v>
      </c>
      <c r="B144" s="404" t="s">
        <v>293</v>
      </c>
      <c r="C144" s="422"/>
      <c r="D144" s="423"/>
      <c r="E144" s="424"/>
      <c r="F144" s="481"/>
    </row>
    <row r="145" spans="1:6" ht="18" customHeight="1" thickBot="1">
      <c r="A145" s="367" t="s">
        <v>200</v>
      </c>
      <c r="B145" s="404" t="s">
        <v>294</v>
      </c>
      <c r="C145" s="422"/>
      <c r="D145" s="423"/>
      <c r="E145" s="424"/>
      <c r="F145" s="486"/>
    </row>
    <row r="146" spans="1:6" ht="18" customHeight="1" thickBot="1">
      <c r="A146" s="365" t="s">
        <v>9</v>
      </c>
      <c r="B146" s="403" t="s">
        <v>295</v>
      </c>
      <c r="C146" s="490">
        <f>+C127+C131+C136+C141</f>
        <v>36496709</v>
      </c>
      <c r="D146" s="491">
        <f>+D127+D131+D136+D141</f>
        <v>37965582</v>
      </c>
      <c r="E146" s="492">
        <f>+E127+E131+E136+E141</f>
        <v>37965582</v>
      </c>
      <c r="F146" s="480">
        <f>E146/D146*100</f>
        <v>100</v>
      </c>
    </row>
    <row r="147" spans="1:6" ht="18" customHeight="1" thickBot="1">
      <c r="A147" s="406" t="s">
        <v>10</v>
      </c>
      <c r="B147" s="407" t="s">
        <v>296</v>
      </c>
      <c r="C147" s="490">
        <f>+C126+C146</f>
        <v>185297018</v>
      </c>
      <c r="D147" s="491">
        <f>+D126+D146</f>
        <v>211354176</v>
      </c>
      <c r="E147" s="492">
        <f>+E126+E146</f>
        <v>181156329</v>
      </c>
      <c r="F147" s="477">
        <f>E147/D147*100</f>
        <v>85.71220707746981</v>
      </c>
    </row>
    <row r="148" ht="18" customHeight="1"/>
    <row r="149" spans="1:5" ht="18" customHeight="1">
      <c r="A149" s="382"/>
      <c r="B149" s="382"/>
      <c r="C149" s="494"/>
      <c r="D149" s="469"/>
      <c r="E149" s="469"/>
    </row>
    <row r="150" spans="1:6" ht="18" customHeight="1" thickBot="1">
      <c r="A150" s="675" t="s">
        <v>363</v>
      </c>
      <c r="B150" s="675"/>
      <c r="C150" s="661" t="s">
        <v>128</v>
      </c>
      <c r="D150" s="661"/>
      <c r="E150" s="661"/>
      <c r="F150" s="661"/>
    </row>
    <row r="151" spans="1:6" ht="39.75" customHeight="1" thickBot="1">
      <c r="A151" s="365">
        <v>1</v>
      </c>
      <c r="B151" s="398" t="s">
        <v>297</v>
      </c>
      <c r="C151" s="495">
        <f>+C61-C126</f>
        <v>13241242</v>
      </c>
      <c r="D151" s="408">
        <f>+D61-D126</f>
        <v>15922786</v>
      </c>
      <c r="E151" s="408">
        <f>+E61-E126</f>
        <v>28563692</v>
      </c>
      <c r="F151" s="480">
        <f>E151/D151*100</f>
        <v>179.38878284239956</v>
      </c>
    </row>
    <row r="152" spans="1:6" ht="38.25" customHeight="1" thickBot="1">
      <c r="A152" s="365" t="s">
        <v>2</v>
      </c>
      <c r="B152" s="398" t="s">
        <v>298</v>
      </c>
      <c r="C152" s="495">
        <f>+C84-C146</f>
        <v>-13241242</v>
      </c>
      <c r="D152" s="408">
        <f>+D84-D146</f>
        <v>-15922786</v>
      </c>
      <c r="E152" s="408">
        <f>+E84-E146</f>
        <v>-11779387</v>
      </c>
      <c r="F152" s="480">
        <f>E152/D152*100</f>
        <v>73.97817819067592</v>
      </c>
    </row>
    <row r="153" ht="19.5">
      <c r="C153" s="496"/>
    </row>
  </sheetData>
  <sheetProtection/>
  <mergeCells count="15">
    <mergeCell ref="A87:F87"/>
    <mergeCell ref="A1:F1"/>
    <mergeCell ref="A2:B2"/>
    <mergeCell ref="C2:F2"/>
    <mergeCell ref="C3:E3"/>
    <mergeCell ref="F3:F4"/>
    <mergeCell ref="B3:B4"/>
    <mergeCell ref="A3:A4"/>
    <mergeCell ref="F90:F91"/>
    <mergeCell ref="B90:B91"/>
    <mergeCell ref="A90:A91"/>
    <mergeCell ref="A89:B89"/>
    <mergeCell ref="C90:E90"/>
    <mergeCell ref="A150:B150"/>
    <mergeCell ref="C150:F150"/>
  </mergeCells>
  <printOptions horizontalCentered="1"/>
  <pageMargins left="0.2755905511811024" right="0.2755905511811024" top="0.7874015748031497" bottom="0.3937007874015748" header="0.2362204724409449" footer="0.15748031496062992"/>
  <pageSetup fitToHeight="2" fitToWidth="3" horizontalDpi="600" verticalDpi="600" orientation="portrait" paperSize="9" scale="66" r:id="rId3"/>
  <headerFooter alignWithMargins="0">
    <oddHeader xml:space="preserve">&amp;C&amp;"Times New Roman CE,Félkövér"&amp;12MÓRÁGY  KÖZSÉGI  ÖNKORMÁNYZAT 
2020.  ÉVI  KÖLTSÉGVETÉS 
KÖTELEZŐ  FELADATAINAK  MÉRLEGE &amp;R&amp;"Times New Roman CE,Félkövér dőlt"&amp;11 1/1 számú melléklet </oddHeader>
  </headerFooter>
  <rowBreaks count="1" manualBreakCount="1">
    <brk id="86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3"/>
  <sheetViews>
    <sheetView view="pageLayout" zoomScaleNormal="120" zoomScaleSheetLayoutView="100" workbookViewId="0" topLeftCell="A64">
      <selection activeCell="B76" sqref="B76"/>
    </sheetView>
  </sheetViews>
  <sheetFormatPr defaultColWidth="9.00390625" defaultRowHeight="12.75"/>
  <cols>
    <col min="1" max="1" width="9.50390625" style="537" customWidth="1"/>
    <col min="2" max="2" width="91.625" style="537" customWidth="1"/>
    <col min="3" max="3" width="21.125" style="45" customWidth="1"/>
    <col min="4" max="4" width="19.00390625" style="45" customWidth="1"/>
    <col min="5" max="5" width="21.125" style="45" customWidth="1"/>
    <col min="6" max="6" width="16.125" style="5" customWidth="1"/>
    <col min="7" max="7" width="9.00390625" style="5" customWidth="1"/>
    <col min="8" max="16384" width="9.375" style="5" customWidth="1"/>
  </cols>
  <sheetData>
    <row r="1" spans="1:6" ht="15.75" customHeight="1">
      <c r="A1" s="651" t="s">
        <v>300</v>
      </c>
      <c r="B1" s="651"/>
      <c r="C1" s="651"/>
      <c r="D1" s="651"/>
      <c r="E1" s="651"/>
      <c r="F1" s="651"/>
    </row>
    <row r="2" spans="1:6" ht="15.75" customHeight="1" thickBot="1">
      <c r="A2" s="687" t="s">
        <v>361</v>
      </c>
      <c r="B2" s="687"/>
      <c r="C2" s="663" t="s">
        <v>666</v>
      </c>
      <c r="D2" s="663"/>
      <c r="E2" s="663"/>
      <c r="F2" s="663"/>
    </row>
    <row r="3" spans="1:6" ht="24" customHeight="1">
      <c r="A3" s="657" t="s">
        <v>37</v>
      </c>
      <c r="B3" s="659" t="s">
        <v>0</v>
      </c>
      <c r="C3" s="688" t="s">
        <v>687</v>
      </c>
      <c r="D3" s="689"/>
      <c r="E3" s="690"/>
      <c r="F3" s="691" t="s">
        <v>125</v>
      </c>
    </row>
    <row r="4" spans="1:6" ht="31.5" customHeight="1" thickBot="1">
      <c r="A4" s="658"/>
      <c r="B4" s="660"/>
      <c r="C4" s="353" t="s">
        <v>123</v>
      </c>
      <c r="D4" s="353" t="s">
        <v>124</v>
      </c>
      <c r="E4" s="354" t="s">
        <v>360</v>
      </c>
      <c r="F4" s="692"/>
    </row>
    <row r="5" spans="1:6" ht="21" customHeight="1" thickBot="1">
      <c r="A5" s="538">
        <v>1</v>
      </c>
      <c r="B5" s="413">
        <v>2</v>
      </c>
      <c r="C5" s="351">
        <v>3</v>
      </c>
      <c r="D5" s="355">
        <v>4</v>
      </c>
      <c r="E5" s="352">
        <v>5</v>
      </c>
      <c r="F5" s="356">
        <v>6</v>
      </c>
    </row>
    <row r="6" spans="1:6" s="6" customFormat="1" ht="18" customHeight="1" thickBot="1">
      <c r="A6" s="539" t="s">
        <v>1</v>
      </c>
      <c r="B6" s="510" t="s">
        <v>132</v>
      </c>
      <c r="C6" s="408">
        <f>+C7+C8+C9+C10+C11+C12</f>
        <v>0</v>
      </c>
      <c r="D6" s="416">
        <f>+D7+D8+D9+D10+D11+D12</f>
        <v>0</v>
      </c>
      <c r="E6" s="417">
        <f>+E7+E8+E9+E10+E11+E12</f>
        <v>0</v>
      </c>
      <c r="F6" s="418"/>
    </row>
    <row r="7" spans="1:6" s="1" customFormat="1" ht="18" customHeight="1">
      <c r="A7" s="540" t="s">
        <v>48</v>
      </c>
      <c r="B7" s="511" t="s">
        <v>133</v>
      </c>
      <c r="C7" s="419"/>
      <c r="D7" s="419"/>
      <c r="E7" s="420"/>
      <c r="F7" s="499"/>
    </row>
    <row r="8" spans="1:6" s="1" customFormat="1" ht="18" customHeight="1">
      <c r="A8" s="541" t="s">
        <v>49</v>
      </c>
      <c r="B8" s="512" t="s">
        <v>134</v>
      </c>
      <c r="C8" s="422"/>
      <c r="D8" s="423"/>
      <c r="E8" s="424"/>
      <c r="F8" s="499"/>
    </row>
    <row r="9" spans="1:6" s="1" customFormat="1" ht="18" customHeight="1">
      <c r="A9" s="541" t="s">
        <v>50</v>
      </c>
      <c r="B9" s="512" t="s">
        <v>135</v>
      </c>
      <c r="C9" s="422"/>
      <c r="D9" s="422"/>
      <c r="E9" s="424"/>
      <c r="F9" s="499"/>
    </row>
    <row r="10" spans="1:6" s="1" customFormat="1" ht="18" customHeight="1">
      <c r="A10" s="541" t="s">
        <v>51</v>
      </c>
      <c r="B10" s="512" t="s">
        <v>136</v>
      </c>
      <c r="C10" s="422"/>
      <c r="D10" s="422"/>
      <c r="E10" s="424"/>
      <c r="F10" s="499"/>
    </row>
    <row r="11" spans="1:6" s="1" customFormat="1" ht="18" customHeight="1">
      <c r="A11" s="541" t="s">
        <v>137</v>
      </c>
      <c r="B11" s="512" t="s">
        <v>138</v>
      </c>
      <c r="C11" s="422"/>
      <c r="D11" s="423"/>
      <c r="E11" s="424"/>
      <c r="F11" s="425"/>
    </row>
    <row r="12" spans="1:6" s="1" customFormat="1" ht="18" customHeight="1" thickBot="1">
      <c r="A12" s="542" t="s">
        <v>52</v>
      </c>
      <c r="B12" s="513" t="s">
        <v>139</v>
      </c>
      <c r="C12" s="422"/>
      <c r="D12" s="423"/>
      <c r="E12" s="424"/>
      <c r="F12" s="426"/>
    </row>
    <row r="13" spans="1:6" s="1" customFormat="1" ht="18" customHeight="1" thickBot="1">
      <c r="A13" s="539" t="s">
        <v>2</v>
      </c>
      <c r="B13" s="514" t="s">
        <v>140</v>
      </c>
      <c r="C13" s="408">
        <f>+C14+C15+C16+C17+C18</f>
        <v>0</v>
      </c>
      <c r="D13" s="416">
        <f>+D14+D15+D16+D17+D18</f>
        <v>63000</v>
      </c>
      <c r="E13" s="417">
        <f>+E14+E15+E16+E17+E18</f>
        <v>63000</v>
      </c>
      <c r="F13" s="427">
        <v>100</v>
      </c>
    </row>
    <row r="14" spans="1:6" s="1" customFormat="1" ht="18" customHeight="1">
      <c r="A14" s="540" t="s">
        <v>54</v>
      </c>
      <c r="B14" s="511" t="s">
        <v>141</v>
      </c>
      <c r="C14" s="419"/>
      <c r="D14" s="428"/>
      <c r="E14" s="420"/>
      <c r="F14" s="429"/>
    </row>
    <row r="15" spans="1:6" s="1" customFormat="1" ht="18" customHeight="1">
      <c r="A15" s="541" t="s">
        <v>55</v>
      </c>
      <c r="B15" s="512" t="s">
        <v>142</v>
      </c>
      <c r="C15" s="422"/>
      <c r="D15" s="423"/>
      <c r="E15" s="424"/>
      <c r="F15" s="425"/>
    </row>
    <row r="16" spans="1:6" s="1" customFormat="1" ht="18" customHeight="1">
      <c r="A16" s="541" t="s">
        <v>56</v>
      </c>
      <c r="B16" s="512" t="s">
        <v>143</v>
      </c>
      <c r="C16" s="422"/>
      <c r="D16" s="423"/>
      <c r="E16" s="424"/>
      <c r="F16" s="425"/>
    </row>
    <row r="17" spans="1:6" s="1" customFormat="1" ht="18" customHeight="1">
      <c r="A17" s="541" t="s">
        <v>57</v>
      </c>
      <c r="B17" s="512" t="s">
        <v>144</v>
      </c>
      <c r="C17" s="422"/>
      <c r="D17" s="423"/>
      <c r="E17" s="424"/>
      <c r="F17" s="430"/>
    </row>
    <row r="18" spans="1:6" s="1" customFormat="1" ht="18" customHeight="1">
      <c r="A18" s="541" t="s">
        <v>58</v>
      </c>
      <c r="B18" s="512" t="s">
        <v>145</v>
      </c>
      <c r="C18" s="422">
        <v>0</v>
      </c>
      <c r="D18" s="422">
        <v>63000</v>
      </c>
      <c r="E18" s="424">
        <v>63000</v>
      </c>
      <c r="F18" s="425">
        <v>100</v>
      </c>
    </row>
    <row r="19" spans="1:6" s="1" customFormat="1" ht="18" customHeight="1" thickBot="1">
      <c r="A19" s="542" t="s">
        <v>64</v>
      </c>
      <c r="B19" s="513" t="s">
        <v>146</v>
      </c>
      <c r="C19" s="431"/>
      <c r="D19" s="432"/>
      <c r="E19" s="433"/>
      <c r="F19" s="426"/>
    </row>
    <row r="20" spans="1:6" s="1" customFormat="1" ht="18" customHeight="1" thickBot="1">
      <c r="A20" s="539" t="s">
        <v>3</v>
      </c>
      <c r="B20" s="510" t="s">
        <v>147</v>
      </c>
      <c r="C20" s="408">
        <f>+C21+C22+C23+C24+C25</f>
        <v>0</v>
      </c>
      <c r="D20" s="416">
        <f>+D21+D22+D23+D24+D25</f>
        <v>0</v>
      </c>
      <c r="E20" s="417">
        <f>+E21+E22+E23+E24+E25</f>
        <v>0</v>
      </c>
      <c r="F20" s="501"/>
    </row>
    <row r="21" spans="1:6" s="1" customFormat="1" ht="18" customHeight="1">
      <c r="A21" s="540" t="s">
        <v>38</v>
      </c>
      <c r="B21" s="511" t="s">
        <v>148</v>
      </c>
      <c r="C21" s="419"/>
      <c r="D21" s="428"/>
      <c r="E21" s="420"/>
      <c r="F21" s="429"/>
    </row>
    <row r="22" spans="1:6" s="1" customFormat="1" ht="18" customHeight="1">
      <c r="A22" s="541" t="s">
        <v>149</v>
      </c>
      <c r="B22" s="512" t="s">
        <v>150</v>
      </c>
      <c r="C22" s="422"/>
      <c r="D22" s="423"/>
      <c r="E22" s="424"/>
      <c r="F22" s="425"/>
    </row>
    <row r="23" spans="1:6" s="1" customFormat="1" ht="18" customHeight="1">
      <c r="A23" s="541" t="s">
        <v>151</v>
      </c>
      <c r="B23" s="512" t="s">
        <v>152</v>
      </c>
      <c r="C23" s="422"/>
      <c r="D23" s="423"/>
      <c r="E23" s="424"/>
      <c r="F23" s="500"/>
    </row>
    <row r="24" spans="1:6" s="1" customFormat="1" ht="18" customHeight="1">
      <c r="A24" s="541" t="s">
        <v>153</v>
      </c>
      <c r="B24" s="512" t="s">
        <v>154</v>
      </c>
      <c r="C24" s="422"/>
      <c r="D24" s="423"/>
      <c r="E24" s="424"/>
      <c r="F24" s="430"/>
    </row>
    <row r="25" spans="1:6" s="1" customFormat="1" ht="18" customHeight="1">
      <c r="A25" s="541" t="s">
        <v>89</v>
      </c>
      <c r="B25" s="512" t="s">
        <v>155</v>
      </c>
      <c r="C25" s="422"/>
      <c r="D25" s="423"/>
      <c r="E25" s="424"/>
      <c r="F25" s="425"/>
    </row>
    <row r="26" spans="1:6" s="1" customFormat="1" ht="18" customHeight="1" thickBot="1">
      <c r="A26" s="542" t="s">
        <v>90</v>
      </c>
      <c r="B26" s="513" t="s">
        <v>156</v>
      </c>
      <c r="C26" s="431"/>
      <c r="D26" s="432"/>
      <c r="E26" s="433"/>
      <c r="F26" s="426"/>
    </row>
    <row r="27" spans="1:6" s="1" customFormat="1" ht="18" customHeight="1" thickBot="1">
      <c r="A27" s="539" t="s">
        <v>91</v>
      </c>
      <c r="B27" s="510" t="s">
        <v>157</v>
      </c>
      <c r="C27" s="408">
        <f>+C28+C31+C32+C33</f>
        <v>0</v>
      </c>
      <c r="D27" s="416">
        <f>+D28+D31+D32+D33</f>
        <v>0</v>
      </c>
      <c r="E27" s="417">
        <f>+E28+E31+E32+E33</f>
        <v>0</v>
      </c>
      <c r="F27" s="501"/>
    </row>
    <row r="28" spans="1:6" s="1" customFormat="1" ht="18" customHeight="1">
      <c r="A28" s="540" t="s">
        <v>39</v>
      </c>
      <c r="B28" s="511" t="s">
        <v>158</v>
      </c>
      <c r="C28" s="555"/>
      <c r="D28" s="555"/>
      <c r="E28" s="556"/>
      <c r="F28" s="429"/>
    </row>
    <row r="29" spans="1:6" s="1" customFormat="1" ht="18" customHeight="1">
      <c r="A29" s="541" t="s">
        <v>159</v>
      </c>
      <c r="B29" s="512" t="s">
        <v>160</v>
      </c>
      <c r="C29" s="422"/>
      <c r="D29" s="422"/>
      <c r="E29" s="424"/>
      <c r="F29" s="425"/>
    </row>
    <row r="30" spans="1:6" s="1" customFormat="1" ht="18" customHeight="1">
      <c r="A30" s="541" t="s">
        <v>161</v>
      </c>
      <c r="B30" s="512" t="s">
        <v>162</v>
      </c>
      <c r="C30" s="422"/>
      <c r="D30" s="422"/>
      <c r="E30" s="424"/>
      <c r="F30" s="425"/>
    </row>
    <row r="31" spans="1:6" s="1" customFormat="1" ht="18" customHeight="1">
      <c r="A31" s="541" t="s">
        <v>40</v>
      </c>
      <c r="B31" s="512" t="s">
        <v>119</v>
      </c>
      <c r="C31" s="422"/>
      <c r="D31" s="422"/>
      <c r="E31" s="424"/>
      <c r="F31" s="425"/>
    </row>
    <row r="32" spans="1:6" s="1" customFormat="1" ht="18" customHeight="1">
      <c r="A32" s="541" t="s">
        <v>163</v>
      </c>
      <c r="B32" s="512" t="s">
        <v>164</v>
      </c>
      <c r="C32" s="422">
        <v>0</v>
      </c>
      <c r="D32" s="422"/>
      <c r="E32" s="424"/>
      <c r="F32" s="425"/>
    </row>
    <row r="33" spans="1:6" s="1" customFormat="1" ht="18" customHeight="1" thickBot="1">
      <c r="A33" s="542" t="s">
        <v>165</v>
      </c>
      <c r="B33" s="513" t="s">
        <v>166</v>
      </c>
      <c r="C33" s="431">
        <v>0</v>
      </c>
      <c r="D33" s="431">
        <v>0</v>
      </c>
      <c r="E33" s="433"/>
      <c r="F33" s="425"/>
    </row>
    <row r="34" spans="1:6" s="1" customFormat="1" ht="18" customHeight="1" thickBot="1">
      <c r="A34" s="539" t="s">
        <v>5</v>
      </c>
      <c r="B34" s="510" t="s">
        <v>167</v>
      </c>
      <c r="C34" s="408">
        <f>SUM(C35:C44)</f>
        <v>9436326</v>
      </c>
      <c r="D34" s="416">
        <f>SUM(D35:D44)</f>
        <v>12359688</v>
      </c>
      <c r="E34" s="417">
        <f>SUM(E35:E44)</f>
        <v>9797772</v>
      </c>
      <c r="F34" s="439">
        <f>E34/D34*100</f>
        <v>79.27200104080298</v>
      </c>
    </row>
    <row r="35" spans="1:6" s="1" customFormat="1" ht="18" customHeight="1">
      <c r="A35" s="540" t="s">
        <v>41</v>
      </c>
      <c r="B35" s="511" t="s">
        <v>168</v>
      </c>
      <c r="C35" s="419"/>
      <c r="D35" s="428"/>
      <c r="E35" s="420"/>
      <c r="F35" s="557"/>
    </row>
    <row r="36" spans="1:6" s="1" customFormat="1" ht="18" customHeight="1">
      <c r="A36" s="541" t="s">
        <v>42</v>
      </c>
      <c r="B36" s="512" t="s">
        <v>169</v>
      </c>
      <c r="C36" s="422">
        <v>6160608</v>
      </c>
      <c r="D36" s="422">
        <v>7118133</v>
      </c>
      <c r="E36" s="424">
        <v>5715904</v>
      </c>
      <c r="F36" s="425">
        <v>80</v>
      </c>
    </row>
    <row r="37" spans="1:6" s="1" customFormat="1" ht="18" customHeight="1">
      <c r="A37" s="541" t="s">
        <v>43</v>
      </c>
      <c r="B37" s="512" t="s">
        <v>170</v>
      </c>
      <c r="C37" s="422"/>
      <c r="D37" s="423"/>
      <c r="E37" s="424"/>
      <c r="F37" s="425"/>
    </row>
    <row r="38" spans="1:6" s="1" customFormat="1" ht="18" customHeight="1">
      <c r="A38" s="541" t="s">
        <v>93</v>
      </c>
      <c r="B38" s="512" t="s">
        <v>171</v>
      </c>
      <c r="C38" s="422"/>
      <c r="D38" s="422"/>
      <c r="E38" s="424"/>
      <c r="F38" s="425"/>
    </row>
    <row r="39" spans="1:6" s="1" customFormat="1" ht="18" customHeight="1">
      <c r="A39" s="541" t="s">
        <v>94</v>
      </c>
      <c r="B39" s="512" t="s">
        <v>172</v>
      </c>
      <c r="C39" s="422">
        <v>1269570</v>
      </c>
      <c r="D39" s="423">
        <v>3075521</v>
      </c>
      <c r="E39" s="424">
        <v>1943215</v>
      </c>
      <c r="F39" s="425">
        <v>63</v>
      </c>
    </row>
    <row r="40" spans="1:6" s="1" customFormat="1" ht="18" customHeight="1">
      <c r="A40" s="541" t="s">
        <v>95</v>
      </c>
      <c r="B40" s="512" t="s">
        <v>173</v>
      </c>
      <c r="C40" s="422">
        <v>2006148</v>
      </c>
      <c r="D40" s="423">
        <v>2076902</v>
      </c>
      <c r="E40" s="424">
        <v>2071906</v>
      </c>
      <c r="F40" s="425">
        <v>100</v>
      </c>
    </row>
    <row r="41" spans="1:6" s="1" customFormat="1" ht="18" customHeight="1">
      <c r="A41" s="541" t="s">
        <v>96</v>
      </c>
      <c r="B41" s="512" t="s">
        <v>174</v>
      </c>
      <c r="C41" s="422"/>
      <c r="D41" s="423"/>
      <c r="E41" s="424"/>
      <c r="F41" s="502"/>
    </row>
    <row r="42" spans="1:6" s="1" customFormat="1" ht="18" customHeight="1">
      <c r="A42" s="541" t="s">
        <v>175</v>
      </c>
      <c r="B42" s="512" t="s">
        <v>176</v>
      </c>
      <c r="C42" s="422">
        <v>0</v>
      </c>
      <c r="D42" s="422"/>
      <c r="E42" s="424">
        <v>0</v>
      </c>
      <c r="F42" s="425"/>
    </row>
    <row r="43" spans="1:6" s="1" customFormat="1" ht="18" customHeight="1">
      <c r="A43" s="541" t="s">
        <v>126</v>
      </c>
      <c r="B43" s="512" t="s">
        <v>177</v>
      </c>
      <c r="C43" s="422"/>
      <c r="D43" s="423"/>
      <c r="E43" s="424"/>
      <c r="F43" s="425"/>
    </row>
    <row r="44" spans="1:6" s="1" customFormat="1" ht="18" customHeight="1" thickBot="1">
      <c r="A44" s="542" t="s">
        <v>178</v>
      </c>
      <c r="B44" s="513" t="s">
        <v>179</v>
      </c>
      <c r="C44" s="431"/>
      <c r="D44" s="432">
        <v>89132</v>
      </c>
      <c r="E44" s="433">
        <v>66747</v>
      </c>
      <c r="F44" s="426">
        <v>75</v>
      </c>
    </row>
    <row r="45" spans="1:6" s="1" customFormat="1" ht="18" customHeight="1" thickBot="1">
      <c r="A45" s="539" t="s">
        <v>6</v>
      </c>
      <c r="B45" s="510" t="s">
        <v>180</v>
      </c>
      <c r="C45" s="408">
        <f>SUM(C46:C50)</f>
        <v>0</v>
      </c>
      <c r="D45" s="416">
        <f>SUM(D46:D50)</f>
        <v>0</v>
      </c>
      <c r="E45" s="417">
        <f>SUM(E46:E50)</f>
        <v>0</v>
      </c>
      <c r="F45" s="501"/>
    </row>
    <row r="46" spans="1:6" s="1" customFormat="1" ht="18" customHeight="1">
      <c r="A46" s="540" t="s">
        <v>44</v>
      </c>
      <c r="B46" s="511" t="s">
        <v>181</v>
      </c>
      <c r="C46" s="419"/>
      <c r="D46" s="428"/>
      <c r="E46" s="420"/>
      <c r="F46" s="429"/>
    </row>
    <row r="47" spans="1:6" s="1" customFormat="1" ht="18" customHeight="1">
      <c r="A47" s="541" t="s">
        <v>45</v>
      </c>
      <c r="B47" s="512" t="s">
        <v>182</v>
      </c>
      <c r="C47" s="422"/>
      <c r="D47" s="423"/>
      <c r="E47" s="424">
        <v>0</v>
      </c>
      <c r="F47" s="430"/>
    </row>
    <row r="48" spans="1:6" s="1" customFormat="1" ht="18" customHeight="1">
      <c r="A48" s="541" t="s">
        <v>183</v>
      </c>
      <c r="B48" s="512" t="s">
        <v>184</v>
      </c>
      <c r="C48" s="422"/>
      <c r="D48" s="423"/>
      <c r="E48" s="424"/>
      <c r="F48" s="425"/>
    </row>
    <row r="49" spans="1:6" s="1" customFormat="1" ht="18" customHeight="1">
      <c r="A49" s="541" t="s">
        <v>185</v>
      </c>
      <c r="B49" s="512" t="s">
        <v>186</v>
      </c>
      <c r="C49" s="422"/>
      <c r="D49" s="423"/>
      <c r="E49" s="424"/>
      <c r="F49" s="425"/>
    </row>
    <row r="50" spans="1:6" s="1" customFormat="1" ht="18" customHeight="1" thickBot="1">
      <c r="A50" s="542" t="s">
        <v>187</v>
      </c>
      <c r="B50" s="513" t="s">
        <v>188</v>
      </c>
      <c r="C50" s="431"/>
      <c r="D50" s="432"/>
      <c r="E50" s="433"/>
      <c r="F50" s="426"/>
    </row>
    <row r="51" spans="1:6" s="1" customFormat="1" ht="18" customHeight="1" thickBot="1">
      <c r="A51" s="539" t="s">
        <v>97</v>
      </c>
      <c r="B51" s="510" t="s">
        <v>189</v>
      </c>
      <c r="C51" s="408">
        <f>SUM(C52:C54)</f>
        <v>0</v>
      </c>
      <c r="D51" s="416">
        <f>SUM(D52:D54)</f>
        <v>0</v>
      </c>
      <c r="E51" s="417">
        <f>SUM(E52:E54)</f>
        <v>0</v>
      </c>
      <c r="F51" s="439"/>
    </row>
    <row r="52" spans="1:6" s="1" customFormat="1" ht="18" customHeight="1">
      <c r="A52" s="540" t="s">
        <v>46</v>
      </c>
      <c r="B52" s="511" t="s">
        <v>190</v>
      </c>
      <c r="C52" s="419"/>
      <c r="D52" s="428"/>
      <c r="E52" s="420"/>
      <c r="F52" s="429"/>
    </row>
    <row r="53" spans="1:6" s="1" customFormat="1" ht="18" customHeight="1">
      <c r="A53" s="541" t="s">
        <v>47</v>
      </c>
      <c r="B53" s="512" t="s">
        <v>191</v>
      </c>
      <c r="C53" s="422"/>
      <c r="D53" s="423"/>
      <c r="E53" s="424"/>
      <c r="F53" s="425"/>
    </row>
    <row r="54" spans="1:8" s="1" customFormat="1" ht="18" customHeight="1">
      <c r="A54" s="541" t="s">
        <v>98</v>
      </c>
      <c r="B54" s="512" t="s">
        <v>192</v>
      </c>
      <c r="C54" s="422"/>
      <c r="D54" s="423"/>
      <c r="E54" s="424"/>
      <c r="F54" s="441">
        <v>0</v>
      </c>
      <c r="H54" s="8"/>
    </row>
    <row r="55" spans="1:6" s="1" customFormat="1" ht="18" customHeight="1" thickBot="1">
      <c r="A55" s="542" t="s">
        <v>193</v>
      </c>
      <c r="B55" s="513" t="s">
        <v>194</v>
      </c>
      <c r="C55" s="431"/>
      <c r="D55" s="432"/>
      <c r="E55" s="433"/>
      <c r="F55" s="503"/>
    </row>
    <row r="56" spans="1:6" s="1" customFormat="1" ht="18" customHeight="1" thickBot="1">
      <c r="A56" s="539" t="s">
        <v>8</v>
      </c>
      <c r="B56" s="514" t="s">
        <v>195</v>
      </c>
      <c r="C56" s="408">
        <f>SUM(C57:C59)</f>
        <v>0</v>
      </c>
      <c r="D56" s="416">
        <f>SUM(D57:D59)</f>
        <v>0</v>
      </c>
      <c r="E56" s="417">
        <f>SUM(E57:E59)</f>
        <v>0</v>
      </c>
      <c r="F56" s="439"/>
    </row>
    <row r="57" spans="1:6" s="1" customFormat="1" ht="18" customHeight="1">
      <c r="A57" s="540" t="s">
        <v>99</v>
      </c>
      <c r="B57" s="511" t="s">
        <v>196</v>
      </c>
      <c r="C57" s="422"/>
      <c r="D57" s="423"/>
      <c r="E57" s="424"/>
      <c r="F57" s="429"/>
    </row>
    <row r="58" spans="1:6" s="1" customFormat="1" ht="18" customHeight="1">
      <c r="A58" s="541" t="s">
        <v>100</v>
      </c>
      <c r="B58" s="512" t="s">
        <v>197</v>
      </c>
      <c r="C58" s="422"/>
      <c r="D58" s="423"/>
      <c r="E58" s="424"/>
      <c r="F58" s="425"/>
    </row>
    <row r="59" spans="1:6" s="1" customFormat="1" ht="18" customHeight="1">
      <c r="A59" s="541" t="s">
        <v>198</v>
      </c>
      <c r="B59" s="512" t="s">
        <v>199</v>
      </c>
      <c r="C59" s="422"/>
      <c r="D59" s="423"/>
      <c r="E59" s="424"/>
      <c r="F59" s="430"/>
    </row>
    <row r="60" spans="1:6" s="1" customFormat="1" ht="18" customHeight="1" thickBot="1">
      <c r="A60" s="542" t="s">
        <v>200</v>
      </c>
      <c r="B60" s="513" t="s">
        <v>201</v>
      </c>
      <c r="C60" s="422"/>
      <c r="D60" s="423"/>
      <c r="E60" s="424"/>
      <c r="F60" s="504"/>
    </row>
    <row r="61" spans="1:6" s="1" customFormat="1" ht="18" customHeight="1" thickBot="1">
      <c r="A61" s="539" t="s">
        <v>9</v>
      </c>
      <c r="B61" s="510" t="s">
        <v>202</v>
      </c>
      <c r="C61" s="408">
        <f>+C6+C13+C20+C27+C34+C45+C51+C56</f>
        <v>9436326</v>
      </c>
      <c r="D61" s="416">
        <f>+D6+D13+D20+D27+D34+D45+D51+D56</f>
        <v>12422688</v>
      </c>
      <c r="E61" s="417">
        <f>+E6+E13+E20+E27+E34+E45+E51+E56</f>
        <v>9860772</v>
      </c>
      <c r="F61" s="501">
        <f>E61/D61*100</f>
        <v>79.37712031405763</v>
      </c>
    </row>
    <row r="62" spans="1:6" s="1" customFormat="1" ht="18" customHeight="1" thickBot="1">
      <c r="A62" s="543" t="s">
        <v>203</v>
      </c>
      <c r="B62" s="514" t="s">
        <v>204</v>
      </c>
      <c r="C62" s="408">
        <f>SUM(C63:C65)</f>
        <v>0</v>
      </c>
      <c r="D62" s="416">
        <f>SUM(D63:D65)</f>
        <v>0</v>
      </c>
      <c r="E62" s="417">
        <f>SUM(E63:E65)</f>
        <v>0</v>
      </c>
      <c r="F62" s="427"/>
    </row>
    <row r="63" spans="1:6" s="1" customFormat="1" ht="18" customHeight="1">
      <c r="A63" s="540" t="s">
        <v>205</v>
      </c>
      <c r="B63" s="511" t="s">
        <v>206</v>
      </c>
      <c r="C63" s="422"/>
      <c r="D63" s="423"/>
      <c r="E63" s="424"/>
      <c r="F63" s="429"/>
    </row>
    <row r="64" spans="1:6" s="1" customFormat="1" ht="18" customHeight="1">
      <c r="A64" s="541" t="s">
        <v>207</v>
      </c>
      <c r="B64" s="512" t="s">
        <v>208</v>
      </c>
      <c r="C64" s="422"/>
      <c r="D64" s="423"/>
      <c r="E64" s="424"/>
      <c r="F64" s="425"/>
    </row>
    <row r="65" spans="1:6" s="1" customFormat="1" ht="18" customHeight="1" thickBot="1">
      <c r="A65" s="542" t="s">
        <v>209</v>
      </c>
      <c r="B65" s="515" t="s">
        <v>210</v>
      </c>
      <c r="C65" s="422"/>
      <c r="D65" s="423"/>
      <c r="E65" s="424"/>
      <c r="F65" s="426"/>
    </row>
    <row r="66" spans="1:6" s="1" customFormat="1" ht="18" customHeight="1" thickBot="1">
      <c r="A66" s="543" t="s">
        <v>211</v>
      </c>
      <c r="B66" s="514" t="s">
        <v>212</v>
      </c>
      <c r="C66" s="408">
        <f>SUM(C67:C70)</f>
        <v>0</v>
      </c>
      <c r="D66" s="416">
        <f>SUM(D67:D70)</f>
        <v>0</v>
      </c>
      <c r="E66" s="417">
        <f>SUM(E67:E70)</f>
        <v>0</v>
      </c>
      <c r="F66" s="427"/>
    </row>
    <row r="67" spans="1:6" s="1" customFormat="1" ht="18" customHeight="1">
      <c r="A67" s="540" t="s">
        <v>213</v>
      </c>
      <c r="B67" s="511" t="s">
        <v>214</v>
      </c>
      <c r="C67" s="422"/>
      <c r="D67" s="423"/>
      <c r="E67" s="424"/>
      <c r="F67" s="505"/>
    </row>
    <row r="68" spans="1:6" s="1" customFormat="1" ht="18" customHeight="1">
      <c r="A68" s="541" t="s">
        <v>68</v>
      </c>
      <c r="B68" s="512" t="s">
        <v>215</v>
      </c>
      <c r="C68" s="422"/>
      <c r="D68" s="423"/>
      <c r="E68" s="424"/>
      <c r="F68" s="425"/>
    </row>
    <row r="69" spans="1:15" s="1" customFormat="1" ht="18" customHeight="1">
      <c r="A69" s="541" t="s">
        <v>216</v>
      </c>
      <c r="B69" s="512" t="s">
        <v>217</v>
      </c>
      <c r="C69" s="422"/>
      <c r="D69" s="423"/>
      <c r="E69" s="424"/>
      <c r="F69" s="425"/>
      <c r="O69" s="349"/>
    </row>
    <row r="70" spans="1:6" s="1" customFormat="1" ht="18" customHeight="1" thickBot="1">
      <c r="A70" s="542" t="s">
        <v>218</v>
      </c>
      <c r="B70" s="513" t="s">
        <v>219</v>
      </c>
      <c r="C70" s="422"/>
      <c r="D70" s="423"/>
      <c r="E70" s="424"/>
      <c r="F70" s="426"/>
    </row>
    <row r="71" spans="1:6" s="1" customFormat="1" ht="18" customHeight="1" thickBot="1">
      <c r="A71" s="543" t="s">
        <v>220</v>
      </c>
      <c r="B71" s="514" t="s">
        <v>221</v>
      </c>
      <c r="C71" s="416">
        <f>SUM(C72:C73)</f>
        <v>1198222</v>
      </c>
      <c r="D71" s="416">
        <f>SUM(D72:D73)</f>
        <v>1198044</v>
      </c>
      <c r="E71" s="416">
        <f>SUM(E72:E73)</f>
        <v>1198222</v>
      </c>
      <c r="F71" s="427">
        <v>100</v>
      </c>
    </row>
    <row r="72" spans="1:6" s="1" customFormat="1" ht="18" customHeight="1">
      <c r="A72" s="540" t="s">
        <v>101</v>
      </c>
      <c r="B72" s="511" t="s">
        <v>222</v>
      </c>
      <c r="C72" s="422">
        <v>1198222</v>
      </c>
      <c r="D72" s="422">
        <v>1198044</v>
      </c>
      <c r="E72" s="422">
        <v>1198222</v>
      </c>
      <c r="F72" s="558">
        <v>100</v>
      </c>
    </row>
    <row r="73" spans="1:6" s="1" customFormat="1" ht="18" customHeight="1" thickBot="1">
      <c r="A73" s="542" t="s">
        <v>102</v>
      </c>
      <c r="B73" s="513" t="s">
        <v>223</v>
      </c>
      <c r="C73" s="422"/>
      <c r="D73" s="423"/>
      <c r="E73" s="424"/>
      <c r="F73" s="559"/>
    </row>
    <row r="74" spans="1:14" s="1" customFormat="1" ht="18" customHeight="1" thickBot="1">
      <c r="A74" s="543" t="s">
        <v>224</v>
      </c>
      <c r="B74" s="514" t="s">
        <v>225</v>
      </c>
      <c r="C74" s="416">
        <f>SUM(C75:C77)</f>
        <v>36496709</v>
      </c>
      <c r="D74" s="416">
        <f>SUM(D75:D77)</f>
        <v>35575920</v>
      </c>
      <c r="E74" s="417">
        <f>SUM(E75:E77)</f>
        <v>35575920</v>
      </c>
      <c r="F74" s="427">
        <f>E74/D74*100</f>
        <v>100</v>
      </c>
      <c r="N74" s="349"/>
    </row>
    <row r="75" spans="1:7" s="1" customFormat="1" ht="18" customHeight="1">
      <c r="A75" s="540" t="s">
        <v>226</v>
      </c>
      <c r="B75" s="511" t="s">
        <v>227</v>
      </c>
      <c r="C75" s="422"/>
      <c r="D75" s="423">
        <v>0</v>
      </c>
      <c r="E75" s="424"/>
      <c r="F75" s="560"/>
      <c r="G75" s="350"/>
    </row>
    <row r="76" spans="1:6" ht="18" customHeight="1">
      <c r="A76" s="541" t="s">
        <v>228</v>
      </c>
      <c r="B76" s="512" t="s">
        <v>640</v>
      </c>
      <c r="C76" s="422">
        <v>36496709</v>
      </c>
      <c r="D76" s="423">
        <v>35575920</v>
      </c>
      <c r="E76" s="424">
        <v>35575920</v>
      </c>
      <c r="F76" s="561">
        <f>E76/D76*100</f>
        <v>100</v>
      </c>
    </row>
    <row r="77" spans="1:6" ht="18" customHeight="1" thickBot="1">
      <c r="A77" s="542" t="s">
        <v>230</v>
      </c>
      <c r="B77" s="513" t="s">
        <v>231</v>
      </c>
      <c r="C77" s="422"/>
      <c r="D77" s="423"/>
      <c r="E77" s="424"/>
      <c r="F77" s="562"/>
    </row>
    <row r="78" spans="1:6" ht="18" customHeight="1" thickBot="1">
      <c r="A78" s="543" t="s">
        <v>232</v>
      </c>
      <c r="B78" s="514" t="s">
        <v>233</v>
      </c>
      <c r="C78" s="408">
        <f>SUM(C79:C82)</f>
        <v>0</v>
      </c>
      <c r="D78" s="416">
        <f>SUM(D79:D82)</f>
        <v>0</v>
      </c>
      <c r="E78" s="417">
        <f>SUM(E79:E82)</f>
        <v>0</v>
      </c>
      <c r="F78" s="507"/>
    </row>
    <row r="79" spans="1:6" ht="18" customHeight="1">
      <c r="A79" s="544" t="s">
        <v>234</v>
      </c>
      <c r="B79" s="511" t="s">
        <v>235</v>
      </c>
      <c r="C79" s="422"/>
      <c r="D79" s="423"/>
      <c r="E79" s="424"/>
      <c r="F79" s="508"/>
    </row>
    <row r="80" spans="1:6" ht="18" customHeight="1">
      <c r="A80" s="545" t="s">
        <v>236</v>
      </c>
      <c r="B80" s="512" t="s">
        <v>237</v>
      </c>
      <c r="C80" s="422"/>
      <c r="D80" s="423"/>
      <c r="E80" s="424"/>
      <c r="F80" s="509"/>
    </row>
    <row r="81" spans="1:6" ht="18" customHeight="1">
      <c r="A81" s="545" t="s">
        <v>238</v>
      </c>
      <c r="B81" s="512" t="s">
        <v>239</v>
      </c>
      <c r="C81" s="422"/>
      <c r="D81" s="423"/>
      <c r="E81" s="424"/>
      <c r="F81" s="509"/>
    </row>
    <row r="82" spans="1:6" ht="18" customHeight="1" thickBot="1">
      <c r="A82" s="546" t="s">
        <v>240</v>
      </c>
      <c r="B82" s="513" t="s">
        <v>241</v>
      </c>
      <c r="C82" s="422"/>
      <c r="D82" s="423"/>
      <c r="E82" s="424"/>
      <c r="F82" s="506"/>
    </row>
    <row r="83" spans="1:6" ht="18" customHeight="1" thickBot="1">
      <c r="A83" s="543" t="s">
        <v>242</v>
      </c>
      <c r="B83" s="514" t="s">
        <v>243</v>
      </c>
      <c r="C83" s="465"/>
      <c r="D83" s="466"/>
      <c r="E83" s="467"/>
      <c r="F83" s="507"/>
    </row>
    <row r="84" spans="1:6" ht="18" customHeight="1" thickBot="1">
      <c r="A84" s="543" t="s">
        <v>244</v>
      </c>
      <c r="B84" s="516" t="s">
        <v>245</v>
      </c>
      <c r="C84" s="408">
        <f>+C62+C66+C71+C74+C78+C83</f>
        <v>37694931</v>
      </c>
      <c r="D84" s="416">
        <f>+D62+D66+D71+D74+D78+D83</f>
        <v>36773964</v>
      </c>
      <c r="E84" s="416">
        <f>+E62+E66+E71+E74+E78+E83</f>
        <v>36774142</v>
      </c>
      <c r="F84" s="507"/>
    </row>
    <row r="85" spans="1:6" ht="18" customHeight="1" thickBot="1">
      <c r="A85" s="547" t="s">
        <v>246</v>
      </c>
      <c r="B85" s="517" t="s">
        <v>247</v>
      </c>
      <c r="C85" s="408">
        <f>+C61+C84</f>
        <v>47131257</v>
      </c>
      <c r="D85" s="416">
        <f>+D61+D84</f>
        <v>49196652</v>
      </c>
      <c r="E85" s="417">
        <f>+E61+E84</f>
        <v>46634914</v>
      </c>
      <c r="F85" s="501">
        <f>E85/D85*100</f>
        <v>94.79286110770302</v>
      </c>
    </row>
    <row r="86" spans="1:6" ht="18" customHeight="1">
      <c r="A86" s="548"/>
      <c r="B86" s="518"/>
      <c r="C86" s="468"/>
      <c r="D86" s="468"/>
      <c r="E86" s="468"/>
      <c r="F86" s="563"/>
    </row>
    <row r="87" spans="1:6" ht="14.25" customHeight="1">
      <c r="A87" s="686" t="s">
        <v>301</v>
      </c>
      <c r="B87" s="686"/>
      <c r="C87" s="686"/>
      <c r="D87" s="686"/>
      <c r="E87" s="686"/>
      <c r="F87" s="686"/>
    </row>
    <row r="88" spans="1:6" ht="14.25" customHeight="1">
      <c r="A88" s="469"/>
      <c r="B88" s="469"/>
      <c r="C88" s="357"/>
      <c r="D88" s="358"/>
      <c r="E88" s="358"/>
      <c r="F88" s="358"/>
    </row>
    <row r="89" spans="1:6" ht="14.25" customHeight="1" thickBot="1">
      <c r="A89" s="693" t="s">
        <v>364</v>
      </c>
      <c r="B89" s="693"/>
      <c r="C89" s="359"/>
      <c r="D89" s="360"/>
      <c r="E89" s="360"/>
      <c r="F89" s="360" t="s">
        <v>666</v>
      </c>
    </row>
    <row r="90" spans="1:6" ht="14.25" customHeight="1">
      <c r="A90" s="657" t="s">
        <v>37</v>
      </c>
      <c r="B90" s="659" t="s">
        <v>28</v>
      </c>
      <c r="C90" s="688" t="s">
        <v>688</v>
      </c>
      <c r="D90" s="689"/>
      <c r="E90" s="690"/>
      <c r="F90" s="691" t="s">
        <v>125</v>
      </c>
    </row>
    <row r="91" spans="1:6" ht="14.25" customHeight="1" thickBot="1">
      <c r="A91" s="658"/>
      <c r="B91" s="660"/>
      <c r="C91" s="353" t="s">
        <v>123</v>
      </c>
      <c r="D91" s="354" t="s">
        <v>124</v>
      </c>
      <c r="E91" s="354" t="s">
        <v>362</v>
      </c>
      <c r="F91" s="692"/>
    </row>
    <row r="92" spans="1:6" ht="14.25" customHeight="1" thickBot="1">
      <c r="A92" s="549">
        <v>1</v>
      </c>
      <c r="B92" s="472">
        <v>2</v>
      </c>
      <c r="C92" s="348">
        <v>3</v>
      </c>
      <c r="D92" s="361">
        <v>4</v>
      </c>
      <c r="E92" s="362">
        <v>5</v>
      </c>
      <c r="F92" s="356">
        <v>6</v>
      </c>
    </row>
    <row r="93" spans="1:6" ht="18" customHeight="1" thickBot="1">
      <c r="A93" s="550" t="s">
        <v>1</v>
      </c>
      <c r="B93" s="519" t="s">
        <v>653</v>
      </c>
      <c r="C93" s="564">
        <f>SUM(C94:C98)</f>
        <v>46369257</v>
      </c>
      <c r="D93" s="475">
        <f>SUM(D94:D98)</f>
        <v>48434652</v>
      </c>
      <c r="E93" s="476">
        <f>SUM(E94:E98)</f>
        <v>45248731</v>
      </c>
      <c r="F93" s="477">
        <f>E93/D93*100</f>
        <v>93.42222795365599</v>
      </c>
    </row>
    <row r="94" spans="1:6" ht="18" customHeight="1">
      <c r="A94" s="551" t="s">
        <v>48</v>
      </c>
      <c r="B94" s="520" t="s">
        <v>29</v>
      </c>
      <c r="C94" s="478">
        <v>24307508</v>
      </c>
      <c r="D94" s="478">
        <v>26065222</v>
      </c>
      <c r="E94" s="479">
        <v>25784006</v>
      </c>
      <c r="F94" s="480">
        <f>E94/D94*100</f>
        <v>98.92110644597616</v>
      </c>
    </row>
    <row r="95" spans="1:6" ht="18" customHeight="1">
      <c r="A95" s="541" t="s">
        <v>49</v>
      </c>
      <c r="B95" s="521" t="s">
        <v>103</v>
      </c>
      <c r="C95" s="422">
        <v>4421449</v>
      </c>
      <c r="D95" s="422">
        <v>4421449</v>
      </c>
      <c r="E95" s="424">
        <v>4261174</v>
      </c>
      <c r="F95" s="481">
        <f>E95/D95*100</f>
        <v>96.37505713624651</v>
      </c>
    </row>
    <row r="96" spans="1:6" ht="18" customHeight="1">
      <c r="A96" s="541" t="s">
        <v>50</v>
      </c>
      <c r="B96" s="521" t="s">
        <v>67</v>
      </c>
      <c r="C96" s="431">
        <v>17640300</v>
      </c>
      <c r="D96" s="431">
        <v>17947981</v>
      </c>
      <c r="E96" s="433">
        <v>15203551</v>
      </c>
      <c r="F96" s="481">
        <f>E96/D96*100</f>
        <v>84.70897645813199</v>
      </c>
    </row>
    <row r="97" spans="1:6" ht="18" customHeight="1">
      <c r="A97" s="541" t="s">
        <v>51</v>
      </c>
      <c r="B97" s="522" t="s">
        <v>104</v>
      </c>
      <c r="C97" s="431">
        <v>0</v>
      </c>
      <c r="D97" s="431">
        <v>0</v>
      </c>
      <c r="E97" s="433">
        <v>0</v>
      </c>
      <c r="F97" s="481"/>
    </row>
    <row r="98" spans="1:6" ht="18" customHeight="1">
      <c r="A98" s="541" t="s">
        <v>59</v>
      </c>
      <c r="B98" s="523" t="s">
        <v>105</v>
      </c>
      <c r="C98" s="431"/>
      <c r="D98" s="432"/>
      <c r="E98" s="433"/>
      <c r="F98" s="481"/>
    </row>
    <row r="99" spans="1:6" ht="18" customHeight="1">
      <c r="A99" s="541" t="s">
        <v>52</v>
      </c>
      <c r="B99" s="521" t="s">
        <v>248</v>
      </c>
      <c r="C99" s="431"/>
      <c r="D99" s="432"/>
      <c r="E99" s="433"/>
      <c r="F99" s="481"/>
    </row>
    <row r="100" spans="1:6" ht="18" customHeight="1">
      <c r="A100" s="541" t="s">
        <v>53</v>
      </c>
      <c r="B100" s="524" t="s">
        <v>249</v>
      </c>
      <c r="C100" s="431"/>
      <c r="D100" s="432"/>
      <c r="E100" s="433"/>
      <c r="F100" s="481"/>
    </row>
    <row r="101" spans="1:6" ht="18" customHeight="1">
      <c r="A101" s="541" t="s">
        <v>60</v>
      </c>
      <c r="B101" s="525" t="s">
        <v>250</v>
      </c>
      <c r="C101" s="431"/>
      <c r="D101" s="432"/>
      <c r="E101" s="433"/>
      <c r="F101" s="481"/>
    </row>
    <row r="102" spans="1:6" ht="18" customHeight="1">
      <c r="A102" s="541" t="s">
        <v>61</v>
      </c>
      <c r="B102" s="525" t="s">
        <v>251</v>
      </c>
      <c r="C102" s="431"/>
      <c r="D102" s="432"/>
      <c r="E102" s="433"/>
      <c r="F102" s="481"/>
    </row>
    <row r="103" spans="1:6" ht="18" customHeight="1">
      <c r="A103" s="541" t="s">
        <v>62</v>
      </c>
      <c r="B103" s="524" t="s">
        <v>252</v>
      </c>
      <c r="C103" s="431"/>
      <c r="D103" s="432"/>
      <c r="E103" s="433"/>
      <c r="F103" s="481"/>
    </row>
    <row r="104" spans="1:6" ht="18" customHeight="1">
      <c r="A104" s="541" t="s">
        <v>63</v>
      </c>
      <c r="B104" s="524" t="s">
        <v>253</v>
      </c>
      <c r="C104" s="431"/>
      <c r="D104" s="432"/>
      <c r="E104" s="433"/>
      <c r="F104" s="481"/>
    </row>
    <row r="105" spans="1:6" ht="18" customHeight="1">
      <c r="A105" s="541" t="s">
        <v>65</v>
      </c>
      <c r="B105" s="525" t="s">
        <v>254</v>
      </c>
      <c r="C105" s="431"/>
      <c r="D105" s="432"/>
      <c r="E105" s="433"/>
      <c r="F105" s="481"/>
    </row>
    <row r="106" spans="1:6" ht="18" customHeight="1">
      <c r="A106" s="552" t="s">
        <v>106</v>
      </c>
      <c r="B106" s="526" t="s">
        <v>255</v>
      </c>
      <c r="C106" s="431"/>
      <c r="D106" s="432"/>
      <c r="E106" s="433"/>
      <c r="F106" s="481"/>
    </row>
    <row r="107" spans="1:6" ht="18" customHeight="1">
      <c r="A107" s="541" t="s">
        <v>256</v>
      </c>
      <c r="B107" s="526" t="s">
        <v>257</v>
      </c>
      <c r="C107" s="431"/>
      <c r="D107" s="432"/>
      <c r="E107" s="433"/>
      <c r="F107" s="481"/>
    </row>
    <row r="108" spans="1:6" ht="18" customHeight="1" thickBot="1">
      <c r="A108" s="553" t="s">
        <v>258</v>
      </c>
      <c r="B108" s="527" t="s">
        <v>259</v>
      </c>
      <c r="C108" s="482"/>
      <c r="D108" s="483"/>
      <c r="E108" s="484"/>
      <c r="F108" s="486"/>
    </row>
    <row r="109" spans="1:6" ht="18" customHeight="1" thickBot="1">
      <c r="A109" s="539"/>
      <c r="B109" s="528" t="s">
        <v>654</v>
      </c>
      <c r="C109" s="408">
        <f>+C110+C112+C114</f>
        <v>762000</v>
      </c>
      <c r="D109" s="416">
        <f>+D110+D112+D114</f>
        <v>762000</v>
      </c>
      <c r="E109" s="417">
        <f>+E110+E112+E114</f>
        <v>0</v>
      </c>
      <c r="F109" s="481">
        <f>E109/D109*100</f>
        <v>0</v>
      </c>
    </row>
    <row r="110" spans="1:6" ht="18" customHeight="1">
      <c r="A110" s="540" t="s">
        <v>54</v>
      </c>
      <c r="B110" s="521" t="s">
        <v>260</v>
      </c>
      <c r="C110" s="419">
        <v>762000</v>
      </c>
      <c r="D110" s="428">
        <v>762000</v>
      </c>
      <c r="E110" s="420">
        <v>0</v>
      </c>
      <c r="F110" s="481">
        <f>E110/D110*100</f>
        <v>0</v>
      </c>
    </row>
    <row r="111" spans="1:6" ht="18" customHeight="1">
      <c r="A111" s="540" t="s">
        <v>55</v>
      </c>
      <c r="B111" s="529" t="s">
        <v>261</v>
      </c>
      <c r="C111" s="419"/>
      <c r="D111" s="428"/>
      <c r="E111" s="420"/>
      <c r="F111" s="481"/>
    </row>
    <row r="112" spans="1:6" ht="18" customHeight="1">
      <c r="A112" s="540" t="s">
        <v>56</v>
      </c>
      <c r="B112" s="529" t="s">
        <v>107</v>
      </c>
      <c r="C112" s="422"/>
      <c r="D112" s="423"/>
      <c r="E112" s="424"/>
      <c r="F112" s="481"/>
    </row>
    <row r="113" spans="1:6" ht="18" customHeight="1">
      <c r="A113" s="540" t="s">
        <v>57</v>
      </c>
      <c r="B113" s="529" t="s">
        <v>262</v>
      </c>
      <c r="C113" s="422"/>
      <c r="D113" s="423"/>
      <c r="E113" s="424"/>
      <c r="F113" s="481"/>
    </row>
    <row r="114" spans="1:6" ht="18" customHeight="1">
      <c r="A114" s="540" t="s">
        <v>58</v>
      </c>
      <c r="B114" s="530" t="s">
        <v>263</v>
      </c>
      <c r="C114" s="422"/>
      <c r="D114" s="422"/>
      <c r="E114" s="424"/>
      <c r="F114" s="481"/>
    </row>
    <row r="115" spans="1:6" ht="18" customHeight="1">
      <c r="A115" s="540" t="s">
        <v>64</v>
      </c>
      <c r="B115" s="531" t="s">
        <v>264</v>
      </c>
      <c r="C115" s="422"/>
      <c r="D115" s="423"/>
      <c r="E115" s="424"/>
      <c r="F115" s="481"/>
    </row>
    <row r="116" spans="1:6" ht="18" customHeight="1">
      <c r="A116" s="540" t="s">
        <v>66</v>
      </c>
      <c r="B116" s="532" t="s">
        <v>265</v>
      </c>
      <c r="C116" s="422"/>
      <c r="D116" s="423"/>
      <c r="E116" s="424"/>
      <c r="F116" s="481"/>
    </row>
    <row r="117" spans="1:6" ht="18" customHeight="1">
      <c r="A117" s="540" t="s">
        <v>108</v>
      </c>
      <c r="B117" s="525" t="s">
        <v>251</v>
      </c>
      <c r="C117" s="422"/>
      <c r="D117" s="423"/>
      <c r="E117" s="424"/>
      <c r="F117" s="481"/>
    </row>
    <row r="118" spans="1:6" ht="18" customHeight="1">
      <c r="A118" s="540" t="s">
        <v>109</v>
      </c>
      <c r="B118" s="525" t="s">
        <v>266</v>
      </c>
      <c r="C118" s="422"/>
      <c r="D118" s="423"/>
      <c r="E118" s="424"/>
      <c r="F118" s="481"/>
    </row>
    <row r="119" spans="1:6" ht="18" customHeight="1">
      <c r="A119" s="540" t="s">
        <v>267</v>
      </c>
      <c r="B119" s="525" t="s">
        <v>268</v>
      </c>
      <c r="C119" s="422"/>
      <c r="D119" s="423"/>
      <c r="E119" s="424"/>
      <c r="F119" s="481"/>
    </row>
    <row r="120" spans="1:6" ht="18" customHeight="1">
      <c r="A120" s="540" t="s">
        <v>269</v>
      </c>
      <c r="B120" s="525" t="s">
        <v>254</v>
      </c>
      <c r="C120" s="422"/>
      <c r="D120" s="423"/>
      <c r="E120" s="424"/>
      <c r="F120" s="481"/>
    </row>
    <row r="121" spans="1:6" ht="18" customHeight="1">
      <c r="A121" s="540" t="s">
        <v>270</v>
      </c>
      <c r="B121" s="525" t="s">
        <v>271</v>
      </c>
      <c r="C121" s="422"/>
      <c r="D121" s="423"/>
      <c r="E121" s="424"/>
      <c r="F121" s="481"/>
    </row>
    <row r="122" spans="1:6" ht="18" customHeight="1" thickBot="1">
      <c r="A122" s="552" t="s">
        <v>272</v>
      </c>
      <c r="B122" s="525" t="s">
        <v>273</v>
      </c>
      <c r="C122" s="431"/>
      <c r="D122" s="431"/>
      <c r="E122" s="433"/>
      <c r="F122" s="486"/>
    </row>
    <row r="123" spans="1:6" ht="18" customHeight="1" thickBot="1">
      <c r="A123" s="539" t="s">
        <v>3</v>
      </c>
      <c r="B123" s="533" t="s">
        <v>274</v>
      </c>
      <c r="C123" s="408">
        <f>+C124+C125</f>
        <v>0</v>
      </c>
      <c r="D123" s="416">
        <f>+D124+D125</f>
        <v>0</v>
      </c>
      <c r="E123" s="417">
        <f>+E124+E125</f>
        <v>0</v>
      </c>
      <c r="F123" s="485"/>
    </row>
    <row r="124" spans="1:6" ht="18" customHeight="1">
      <c r="A124" s="540" t="s">
        <v>38</v>
      </c>
      <c r="B124" s="534" t="s">
        <v>33</v>
      </c>
      <c r="C124" s="419"/>
      <c r="D124" s="419"/>
      <c r="E124" s="420"/>
      <c r="F124" s="480"/>
    </row>
    <row r="125" spans="1:6" ht="18" customHeight="1" thickBot="1">
      <c r="A125" s="542" t="s">
        <v>149</v>
      </c>
      <c r="B125" s="529" t="s">
        <v>34</v>
      </c>
      <c r="C125" s="431"/>
      <c r="D125" s="432"/>
      <c r="E125" s="433"/>
      <c r="F125" s="486"/>
    </row>
    <row r="126" spans="1:6" ht="18" customHeight="1" thickBot="1">
      <c r="A126" s="539" t="s">
        <v>4</v>
      </c>
      <c r="B126" s="533" t="s">
        <v>275</v>
      </c>
      <c r="C126" s="408">
        <f>+C93+C109+C123</f>
        <v>47131257</v>
      </c>
      <c r="D126" s="416">
        <f>+D93+D109+D123</f>
        <v>49196652</v>
      </c>
      <c r="E126" s="417">
        <f>+E93+E109+E123</f>
        <v>45248731</v>
      </c>
      <c r="F126" s="485">
        <f>E126/D126*100</f>
        <v>91.97522424899971</v>
      </c>
    </row>
    <row r="127" spans="1:6" ht="18" customHeight="1" thickBot="1">
      <c r="A127" s="539" t="s">
        <v>5</v>
      </c>
      <c r="B127" s="533" t="s">
        <v>276</v>
      </c>
      <c r="C127" s="408">
        <f>+C128+C129+C130</f>
        <v>0</v>
      </c>
      <c r="D127" s="416"/>
      <c r="E127" s="417"/>
      <c r="F127" s="485"/>
    </row>
    <row r="128" spans="1:6" ht="18" customHeight="1">
      <c r="A128" s="540" t="s">
        <v>41</v>
      </c>
      <c r="B128" s="534" t="s">
        <v>277</v>
      </c>
      <c r="C128" s="422"/>
      <c r="D128" s="423"/>
      <c r="E128" s="424"/>
      <c r="F128" s="480"/>
    </row>
    <row r="129" spans="1:6" ht="18" customHeight="1">
      <c r="A129" s="540" t="s">
        <v>42</v>
      </c>
      <c r="B129" s="534" t="s">
        <v>278</v>
      </c>
      <c r="C129" s="422"/>
      <c r="D129" s="423"/>
      <c r="E129" s="424"/>
      <c r="F129" s="481"/>
    </row>
    <row r="130" spans="1:6" ht="18" customHeight="1" thickBot="1">
      <c r="A130" s="552" t="s">
        <v>43</v>
      </c>
      <c r="B130" s="535" t="s">
        <v>279</v>
      </c>
      <c r="C130" s="422"/>
      <c r="D130" s="423"/>
      <c r="E130" s="424"/>
      <c r="F130" s="486"/>
    </row>
    <row r="131" spans="1:6" ht="18" customHeight="1" thickBot="1">
      <c r="A131" s="539" t="s">
        <v>6</v>
      </c>
      <c r="B131" s="533" t="s">
        <v>280</v>
      </c>
      <c r="C131" s="408">
        <f>+C132+C133+C134+C135</f>
        <v>0</v>
      </c>
      <c r="D131" s="416">
        <f>+D132+D133+D134+D135</f>
        <v>0</v>
      </c>
      <c r="E131" s="417">
        <f>+E132+E133+E134+E135</f>
        <v>0</v>
      </c>
      <c r="F131" s="485"/>
    </row>
    <row r="132" spans="1:6" ht="18" customHeight="1">
      <c r="A132" s="540" t="s">
        <v>44</v>
      </c>
      <c r="B132" s="534" t="s">
        <v>281</v>
      </c>
      <c r="C132" s="422"/>
      <c r="D132" s="423"/>
      <c r="E132" s="424"/>
      <c r="F132" s="480"/>
    </row>
    <row r="133" spans="1:6" ht="18" customHeight="1">
      <c r="A133" s="540" t="s">
        <v>45</v>
      </c>
      <c r="B133" s="534" t="s">
        <v>282</v>
      </c>
      <c r="C133" s="422"/>
      <c r="D133" s="423"/>
      <c r="E133" s="424"/>
      <c r="F133" s="481"/>
    </row>
    <row r="134" spans="1:6" ht="18" customHeight="1">
      <c r="A134" s="540" t="s">
        <v>183</v>
      </c>
      <c r="B134" s="534" t="s">
        <v>283</v>
      </c>
      <c r="C134" s="422"/>
      <c r="D134" s="423"/>
      <c r="E134" s="424"/>
      <c r="F134" s="481"/>
    </row>
    <row r="135" spans="1:6" ht="18" customHeight="1" thickBot="1">
      <c r="A135" s="552" t="s">
        <v>185</v>
      </c>
      <c r="B135" s="535" t="s">
        <v>284</v>
      </c>
      <c r="C135" s="422"/>
      <c r="D135" s="423"/>
      <c r="E135" s="424"/>
      <c r="F135" s="486"/>
    </row>
    <row r="136" spans="1:6" ht="18" customHeight="1" thickBot="1">
      <c r="A136" s="539" t="s">
        <v>7</v>
      </c>
      <c r="B136" s="533" t="s">
        <v>285</v>
      </c>
      <c r="C136" s="436">
        <f>+C137+C138+C139+C140</f>
        <v>0</v>
      </c>
      <c r="D136" s="437">
        <f>+D137+D138+D139+D140</f>
        <v>0</v>
      </c>
      <c r="E136" s="438">
        <f>+E137+E138+E139+E140</f>
        <v>0</v>
      </c>
      <c r="F136" s="485"/>
    </row>
    <row r="137" spans="1:6" ht="18" customHeight="1">
      <c r="A137" s="540" t="s">
        <v>46</v>
      </c>
      <c r="B137" s="534" t="s">
        <v>286</v>
      </c>
      <c r="C137" s="422"/>
      <c r="D137" s="423"/>
      <c r="E137" s="424"/>
      <c r="F137" s="480"/>
    </row>
    <row r="138" spans="1:6" ht="18" customHeight="1">
      <c r="A138" s="540" t="s">
        <v>47</v>
      </c>
      <c r="B138" s="534" t="s">
        <v>287</v>
      </c>
      <c r="C138" s="422"/>
      <c r="D138" s="423">
        <v>0</v>
      </c>
      <c r="E138" s="424"/>
      <c r="F138" s="481"/>
    </row>
    <row r="139" spans="1:6" ht="18" customHeight="1">
      <c r="A139" s="540" t="s">
        <v>98</v>
      </c>
      <c r="B139" s="534" t="s">
        <v>288</v>
      </c>
      <c r="C139" s="422"/>
      <c r="D139" s="423"/>
      <c r="E139" s="424"/>
      <c r="F139" s="481"/>
    </row>
    <row r="140" spans="1:6" ht="18" customHeight="1" thickBot="1">
      <c r="A140" s="552" t="s">
        <v>193</v>
      </c>
      <c r="B140" s="535" t="s">
        <v>289</v>
      </c>
      <c r="C140" s="422"/>
      <c r="D140" s="423"/>
      <c r="E140" s="424"/>
      <c r="F140" s="486"/>
    </row>
    <row r="141" spans="1:6" ht="18" customHeight="1" thickBot="1">
      <c r="A141" s="539" t="s">
        <v>8</v>
      </c>
      <c r="B141" s="533" t="s">
        <v>290</v>
      </c>
      <c r="C141" s="487">
        <f>+C142+C143+C144+C145</f>
        <v>0</v>
      </c>
      <c r="D141" s="488">
        <f>+D142+D143+D144+D145</f>
        <v>0</v>
      </c>
      <c r="E141" s="489">
        <f>+E142+E143+E144+E145</f>
        <v>0</v>
      </c>
      <c r="F141" s="485"/>
    </row>
    <row r="142" spans="1:6" ht="18" customHeight="1">
      <c r="A142" s="540" t="s">
        <v>99</v>
      </c>
      <c r="B142" s="534" t="s">
        <v>291</v>
      </c>
      <c r="C142" s="422"/>
      <c r="D142" s="423"/>
      <c r="E142" s="424"/>
      <c r="F142" s="480"/>
    </row>
    <row r="143" spans="1:6" ht="18" customHeight="1">
      <c r="A143" s="540" t="s">
        <v>100</v>
      </c>
      <c r="B143" s="534" t="s">
        <v>292</v>
      </c>
      <c r="C143" s="422"/>
      <c r="D143" s="423"/>
      <c r="E143" s="424"/>
      <c r="F143" s="481"/>
    </row>
    <row r="144" spans="1:6" ht="18" customHeight="1">
      <c r="A144" s="540" t="s">
        <v>198</v>
      </c>
      <c r="B144" s="534" t="s">
        <v>293</v>
      </c>
      <c r="C144" s="422"/>
      <c r="D144" s="423"/>
      <c r="E144" s="424"/>
      <c r="F144" s="481"/>
    </row>
    <row r="145" spans="1:6" ht="18" customHeight="1" thickBot="1">
      <c r="A145" s="540" t="s">
        <v>200</v>
      </c>
      <c r="B145" s="534" t="s">
        <v>294</v>
      </c>
      <c r="C145" s="422"/>
      <c r="D145" s="423"/>
      <c r="E145" s="424"/>
      <c r="F145" s="486"/>
    </row>
    <row r="146" spans="1:6" ht="18" customHeight="1" thickBot="1">
      <c r="A146" s="539" t="s">
        <v>9</v>
      </c>
      <c r="B146" s="533" t="s">
        <v>295</v>
      </c>
      <c r="C146" s="490">
        <f>+C127+C131+C136+C141</f>
        <v>0</v>
      </c>
      <c r="D146" s="491">
        <f>+D127+D131+D136+D141</f>
        <v>0</v>
      </c>
      <c r="E146" s="492">
        <f>+E127+E131+E136+E141</f>
        <v>0</v>
      </c>
      <c r="F146" s="485"/>
    </row>
    <row r="147" spans="1:6" ht="18" customHeight="1" thickBot="1">
      <c r="A147" s="554" t="s">
        <v>10</v>
      </c>
      <c r="B147" s="536" t="s">
        <v>296</v>
      </c>
      <c r="C147" s="490">
        <f>+C126+C146</f>
        <v>47131257</v>
      </c>
      <c r="D147" s="491">
        <f>+D126+D146</f>
        <v>49196652</v>
      </c>
      <c r="E147" s="492">
        <f>+E126+E146</f>
        <v>45248731</v>
      </c>
      <c r="F147" s="477">
        <f>E147/D147*100</f>
        <v>91.97522424899971</v>
      </c>
    </row>
    <row r="148" spans="3:6" ht="18" customHeight="1">
      <c r="C148" s="493"/>
      <c r="D148" s="493"/>
      <c r="E148" s="493"/>
      <c r="F148" s="469"/>
    </row>
    <row r="149" spans="1:6" ht="18" customHeight="1">
      <c r="A149" s="469"/>
      <c r="B149" s="469"/>
      <c r="C149" s="494">
        <f>+C130+C134+C139+C144</f>
        <v>0</v>
      </c>
      <c r="D149" s="469"/>
      <c r="E149" s="469"/>
      <c r="F149" s="469"/>
    </row>
    <row r="150" spans="1:6" ht="18" customHeight="1" thickBot="1">
      <c r="A150" s="687" t="s">
        <v>363</v>
      </c>
      <c r="B150" s="687"/>
      <c r="C150" s="661" t="s">
        <v>666</v>
      </c>
      <c r="D150" s="661"/>
      <c r="E150" s="661"/>
      <c r="F150" s="661"/>
    </row>
    <row r="151" spans="1:6" ht="18" customHeight="1" thickBot="1">
      <c r="A151" s="539">
        <v>1</v>
      </c>
      <c r="B151" s="528" t="s">
        <v>297</v>
      </c>
      <c r="C151" s="495">
        <f>+C61-C126</f>
        <v>-37694931</v>
      </c>
      <c r="D151" s="408">
        <f>+D61-D126</f>
        <v>-36773964</v>
      </c>
      <c r="E151" s="408">
        <f>+E61-E126</f>
        <v>-35387959</v>
      </c>
      <c r="F151" s="565"/>
    </row>
    <row r="152" spans="1:6" ht="18" customHeight="1" thickBot="1">
      <c r="A152" s="539" t="s">
        <v>2</v>
      </c>
      <c r="B152" s="528" t="s">
        <v>298</v>
      </c>
      <c r="C152" s="495">
        <f>+C84-C146</f>
        <v>37694931</v>
      </c>
      <c r="D152" s="408">
        <f>+D84-D146</f>
        <v>36773964</v>
      </c>
      <c r="E152" s="408">
        <f>+E84-E146</f>
        <v>36774142</v>
      </c>
      <c r="F152" s="565"/>
    </row>
    <row r="153" ht="18.75">
      <c r="C153" s="164"/>
    </row>
  </sheetData>
  <sheetProtection/>
  <mergeCells count="15">
    <mergeCell ref="A150:B150"/>
    <mergeCell ref="C150:F150"/>
    <mergeCell ref="F90:F91"/>
    <mergeCell ref="B90:B91"/>
    <mergeCell ref="A90:A91"/>
    <mergeCell ref="A89:B89"/>
    <mergeCell ref="C90:E90"/>
    <mergeCell ref="A87:F87"/>
    <mergeCell ref="A1:F1"/>
    <mergeCell ref="A2:B2"/>
    <mergeCell ref="C2:F2"/>
    <mergeCell ref="C3:E3"/>
    <mergeCell ref="F3:F4"/>
    <mergeCell ref="B3:B4"/>
    <mergeCell ref="A3:A4"/>
  </mergeCells>
  <printOptions horizontalCentered="1"/>
  <pageMargins left="0.2755905511811024" right="0.2755905511811024" top="0.7874015748031497" bottom="0.3937007874015748" header="0.2362204724409449" footer="0.15748031496062992"/>
  <pageSetup fitToHeight="2" fitToWidth="3" horizontalDpi="600" verticalDpi="600" orientation="portrait" paperSize="9" scale="59" r:id="rId3"/>
  <headerFooter alignWithMargins="0">
    <oddHeader xml:space="preserve">&amp;C&amp;"Times New Roman CE,Félkövér"&amp;12  Mórágyi Óvoda 
2020.  ÉVI  KÖLTSÉGVETÉS 
KÖTELEZŐ  FELADATAINAK  MÉRLEGE &amp;R&amp;"Times New Roman CE,Félkövér dőlt"&amp;11 1/1/2 számú melléklet </oddHeader>
  </headerFooter>
  <rowBreaks count="1" manualBreakCount="1">
    <brk id="86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2"/>
  <sheetViews>
    <sheetView view="pageLayout" zoomScaleNormal="120" zoomScaleSheetLayoutView="130" workbookViewId="0" topLeftCell="A88">
      <selection activeCell="B101" sqref="B101"/>
    </sheetView>
  </sheetViews>
  <sheetFormatPr defaultColWidth="9.00390625" defaultRowHeight="12.75"/>
  <cols>
    <col min="1" max="1" width="9.50390625" style="42" customWidth="1"/>
    <col min="2" max="2" width="91.625" style="42" customWidth="1"/>
    <col min="3" max="5" width="15.375" style="45" customWidth="1"/>
    <col min="6" max="6" width="15.125" style="5" customWidth="1"/>
    <col min="7" max="7" width="9.00390625" style="5" customWidth="1"/>
    <col min="8" max="16384" width="9.375" style="5" customWidth="1"/>
  </cols>
  <sheetData>
    <row r="1" spans="1:6" ht="15.75" customHeight="1">
      <c r="A1" s="651" t="s">
        <v>358</v>
      </c>
      <c r="B1" s="651"/>
      <c r="C1" s="651"/>
      <c r="D1" s="651"/>
      <c r="E1" s="651"/>
      <c r="F1" s="651"/>
    </row>
    <row r="2" spans="1:6" ht="15.75" customHeight="1" thickBot="1">
      <c r="A2" s="662" t="s">
        <v>131</v>
      </c>
      <c r="B2" s="662"/>
      <c r="C2" s="663" t="s">
        <v>666</v>
      </c>
      <c r="D2" s="663"/>
      <c r="E2" s="663"/>
      <c r="F2" s="663"/>
    </row>
    <row r="3" spans="1:6" ht="24" customHeight="1">
      <c r="A3" s="684" t="s">
        <v>37</v>
      </c>
      <c r="B3" s="682" t="s">
        <v>0</v>
      </c>
      <c r="C3" s="652" t="s">
        <v>687</v>
      </c>
      <c r="D3" s="653"/>
      <c r="E3" s="654"/>
      <c r="F3" s="655" t="s">
        <v>125</v>
      </c>
    </row>
    <row r="4" spans="1:6" ht="24" customHeight="1" thickBot="1">
      <c r="A4" s="685"/>
      <c r="B4" s="683"/>
      <c r="C4" s="154" t="s">
        <v>123</v>
      </c>
      <c r="D4" s="155" t="s">
        <v>124</v>
      </c>
      <c r="E4" s="156" t="s">
        <v>360</v>
      </c>
      <c r="F4" s="656"/>
    </row>
    <row r="5" spans="1:6" ht="21" customHeight="1" thickBot="1">
      <c r="A5" s="38">
        <v>1</v>
      </c>
      <c r="B5" s="39">
        <v>2</v>
      </c>
      <c r="C5" s="46">
        <v>3</v>
      </c>
      <c r="D5" s="4">
        <v>4</v>
      </c>
      <c r="E5" s="68">
        <v>5</v>
      </c>
      <c r="F5" s="44">
        <v>6</v>
      </c>
    </row>
    <row r="6" spans="1:6" s="6" customFormat="1" ht="18" customHeight="1" thickBot="1">
      <c r="A6" s="539" t="s">
        <v>1</v>
      </c>
      <c r="B6" s="510" t="s">
        <v>132</v>
      </c>
      <c r="C6" s="47">
        <f>+C7+C8+C9+C10+C11+C12</f>
        <v>0</v>
      </c>
      <c r="D6" s="57">
        <f>+D7+D8+D9+D10+D11+D12</f>
        <v>0</v>
      </c>
      <c r="E6" s="69">
        <f>+E7+E8+E9+E10+E11+E12</f>
        <v>0</v>
      </c>
      <c r="F6" s="102"/>
    </row>
    <row r="7" spans="1:6" s="1" customFormat="1" ht="18" customHeight="1">
      <c r="A7" s="540" t="s">
        <v>48</v>
      </c>
      <c r="B7" s="511" t="s">
        <v>133</v>
      </c>
      <c r="C7" s="48"/>
      <c r="D7" s="58"/>
      <c r="E7" s="70"/>
      <c r="F7" s="86"/>
    </row>
    <row r="8" spans="1:6" s="1" customFormat="1" ht="18" customHeight="1">
      <c r="A8" s="541" t="s">
        <v>49</v>
      </c>
      <c r="B8" s="512" t="s">
        <v>134</v>
      </c>
      <c r="C8" s="49"/>
      <c r="D8" s="59"/>
      <c r="E8" s="71"/>
      <c r="F8" s="86"/>
    </row>
    <row r="9" spans="1:6" s="1" customFormat="1" ht="18" customHeight="1">
      <c r="A9" s="541" t="s">
        <v>50</v>
      </c>
      <c r="B9" s="512" t="s">
        <v>135</v>
      </c>
      <c r="C9" s="49"/>
      <c r="D9" s="59"/>
      <c r="E9" s="71"/>
      <c r="F9" s="86"/>
    </row>
    <row r="10" spans="1:6" s="1" customFormat="1" ht="18" customHeight="1">
      <c r="A10" s="541" t="s">
        <v>51</v>
      </c>
      <c r="B10" s="512" t="s">
        <v>136</v>
      </c>
      <c r="C10" s="49"/>
      <c r="D10" s="59"/>
      <c r="E10" s="71"/>
      <c r="F10" s="86"/>
    </row>
    <row r="11" spans="1:6" s="1" customFormat="1" ht="18" customHeight="1">
      <c r="A11" s="541" t="s">
        <v>137</v>
      </c>
      <c r="B11" s="512" t="s">
        <v>138</v>
      </c>
      <c r="C11" s="49"/>
      <c r="D11" s="59"/>
      <c r="E11" s="71"/>
      <c r="F11" s="80"/>
    </row>
    <row r="12" spans="1:6" s="1" customFormat="1" ht="18" customHeight="1" thickBot="1">
      <c r="A12" s="542" t="s">
        <v>52</v>
      </c>
      <c r="B12" s="513" t="s">
        <v>139</v>
      </c>
      <c r="C12" s="49"/>
      <c r="D12" s="59"/>
      <c r="E12" s="71"/>
      <c r="F12" s="87"/>
    </row>
    <row r="13" spans="1:6" s="1" customFormat="1" ht="18" customHeight="1" thickBot="1">
      <c r="A13" s="539" t="s">
        <v>2</v>
      </c>
      <c r="B13" s="514" t="s">
        <v>140</v>
      </c>
      <c r="C13" s="47">
        <f>+C14+C15+C16+C17+C18</f>
        <v>0</v>
      </c>
      <c r="D13" s="57">
        <f>+D14+D15+D16+D17+D18</f>
        <v>0</v>
      </c>
      <c r="E13" s="69">
        <f>+E14+E15+E16+E17+E18</f>
        <v>0</v>
      </c>
      <c r="F13" s="89"/>
    </row>
    <row r="14" spans="1:6" s="1" customFormat="1" ht="18" customHeight="1">
      <c r="A14" s="540" t="s">
        <v>54</v>
      </c>
      <c r="B14" s="511" t="s">
        <v>141</v>
      </c>
      <c r="C14" s="48"/>
      <c r="D14" s="58"/>
      <c r="E14" s="70"/>
      <c r="F14" s="88"/>
    </row>
    <row r="15" spans="1:6" s="1" customFormat="1" ht="18" customHeight="1">
      <c r="A15" s="541" t="s">
        <v>55</v>
      </c>
      <c r="B15" s="512" t="s">
        <v>142</v>
      </c>
      <c r="C15" s="49"/>
      <c r="D15" s="59"/>
      <c r="E15" s="71"/>
      <c r="F15" s="80"/>
    </row>
    <row r="16" spans="1:6" s="1" customFormat="1" ht="18" customHeight="1">
      <c r="A16" s="541" t="s">
        <v>56</v>
      </c>
      <c r="B16" s="512" t="s">
        <v>143</v>
      </c>
      <c r="C16" s="49"/>
      <c r="D16" s="59"/>
      <c r="E16" s="71"/>
      <c r="F16" s="80"/>
    </row>
    <row r="17" spans="1:6" s="1" customFormat="1" ht="18" customHeight="1">
      <c r="A17" s="541" t="s">
        <v>57</v>
      </c>
      <c r="B17" s="512" t="s">
        <v>144</v>
      </c>
      <c r="C17" s="49"/>
      <c r="D17" s="59"/>
      <c r="E17" s="71"/>
      <c r="F17" s="81"/>
    </row>
    <row r="18" spans="1:6" s="1" customFormat="1" ht="18" customHeight="1">
      <c r="A18" s="541" t="s">
        <v>58</v>
      </c>
      <c r="B18" s="512" t="s">
        <v>145</v>
      </c>
      <c r="C18" s="49">
        <v>0</v>
      </c>
      <c r="D18" s="59">
        <v>0</v>
      </c>
      <c r="E18" s="71">
        <v>0</v>
      </c>
      <c r="F18" s="80"/>
    </row>
    <row r="19" spans="1:6" s="1" customFormat="1" ht="18" customHeight="1" thickBot="1">
      <c r="A19" s="542" t="s">
        <v>64</v>
      </c>
      <c r="B19" s="513" t="s">
        <v>146</v>
      </c>
      <c r="C19" s="50"/>
      <c r="D19" s="60"/>
      <c r="E19" s="72"/>
      <c r="F19" s="87"/>
    </row>
    <row r="20" spans="1:6" s="1" customFormat="1" ht="18" customHeight="1" thickBot="1">
      <c r="A20" s="539" t="s">
        <v>3</v>
      </c>
      <c r="B20" s="510" t="s">
        <v>147</v>
      </c>
      <c r="C20" s="47">
        <f>+C21+C22+C23+C24+C25</f>
        <v>0</v>
      </c>
      <c r="D20" s="57">
        <f>+D21+D22+D23+D24+D25</f>
        <v>0</v>
      </c>
      <c r="E20" s="69">
        <f>+E21+E22+E23+E24+E25</f>
        <v>0</v>
      </c>
      <c r="F20" s="103"/>
    </row>
    <row r="21" spans="1:6" s="1" customFormat="1" ht="18" customHeight="1">
      <c r="A21" s="540" t="s">
        <v>38</v>
      </c>
      <c r="B21" s="511" t="s">
        <v>148</v>
      </c>
      <c r="C21" s="48"/>
      <c r="D21" s="58"/>
      <c r="E21" s="70"/>
      <c r="F21" s="88"/>
    </row>
    <row r="22" spans="1:6" s="1" customFormat="1" ht="18" customHeight="1">
      <c r="A22" s="541" t="s">
        <v>149</v>
      </c>
      <c r="B22" s="512" t="s">
        <v>150</v>
      </c>
      <c r="C22" s="49"/>
      <c r="D22" s="59"/>
      <c r="E22" s="71"/>
      <c r="F22" s="80"/>
    </row>
    <row r="23" spans="1:6" s="1" customFormat="1" ht="18" customHeight="1">
      <c r="A23" s="541" t="s">
        <v>151</v>
      </c>
      <c r="B23" s="512" t="s">
        <v>152</v>
      </c>
      <c r="C23" s="49"/>
      <c r="D23" s="59"/>
      <c r="E23" s="71"/>
      <c r="F23" s="79"/>
    </row>
    <row r="24" spans="1:6" s="1" customFormat="1" ht="18" customHeight="1">
      <c r="A24" s="541" t="s">
        <v>153</v>
      </c>
      <c r="B24" s="512" t="s">
        <v>154</v>
      </c>
      <c r="C24" s="49"/>
      <c r="D24" s="59"/>
      <c r="E24" s="71"/>
      <c r="F24" s="81"/>
    </row>
    <row r="25" spans="1:6" s="1" customFormat="1" ht="18" customHeight="1">
      <c r="A25" s="541" t="s">
        <v>89</v>
      </c>
      <c r="B25" s="512" t="s">
        <v>155</v>
      </c>
      <c r="C25" s="49">
        <v>0</v>
      </c>
      <c r="D25" s="59">
        <v>0</v>
      </c>
      <c r="E25" s="71">
        <v>0</v>
      </c>
      <c r="F25" s="80"/>
    </row>
    <row r="26" spans="1:6" s="1" customFormat="1" ht="18" customHeight="1" thickBot="1">
      <c r="A26" s="542" t="s">
        <v>90</v>
      </c>
      <c r="B26" s="513" t="s">
        <v>156</v>
      </c>
      <c r="C26" s="50"/>
      <c r="D26" s="60"/>
      <c r="E26" s="72"/>
      <c r="F26" s="87"/>
    </row>
    <row r="27" spans="1:6" s="1" customFormat="1" ht="18" customHeight="1" thickBot="1">
      <c r="A27" s="539" t="s">
        <v>91</v>
      </c>
      <c r="B27" s="510" t="s">
        <v>157</v>
      </c>
      <c r="C27" s="51">
        <f>+C28+C31+C32+C33</f>
        <v>0</v>
      </c>
      <c r="D27" s="61">
        <f>+D28+D31+D32+D33</f>
        <v>0</v>
      </c>
      <c r="E27" s="73">
        <f>+E28+E31+E32+E33</f>
        <v>0</v>
      </c>
      <c r="F27" s="103"/>
    </row>
    <row r="28" spans="1:6" s="1" customFormat="1" ht="18" customHeight="1">
      <c r="A28" s="540" t="s">
        <v>39</v>
      </c>
      <c r="B28" s="511" t="s">
        <v>158</v>
      </c>
      <c r="C28" s="52"/>
      <c r="D28" s="62"/>
      <c r="E28" s="74"/>
      <c r="F28" s="88"/>
    </row>
    <row r="29" spans="1:6" s="1" customFormat="1" ht="18" customHeight="1">
      <c r="A29" s="541" t="s">
        <v>159</v>
      </c>
      <c r="B29" s="512" t="s">
        <v>160</v>
      </c>
      <c r="C29" s="49"/>
      <c r="D29" s="59"/>
      <c r="E29" s="71"/>
      <c r="F29" s="80"/>
    </row>
    <row r="30" spans="1:6" s="1" customFormat="1" ht="18" customHeight="1">
      <c r="A30" s="541" t="s">
        <v>161</v>
      </c>
      <c r="B30" s="512" t="s">
        <v>162</v>
      </c>
      <c r="C30" s="49"/>
      <c r="D30" s="59"/>
      <c r="E30" s="71"/>
      <c r="F30" s="80"/>
    </row>
    <row r="31" spans="1:6" s="1" customFormat="1" ht="18" customHeight="1">
      <c r="A31" s="541" t="s">
        <v>40</v>
      </c>
      <c r="B31" s="512" t="s">
        <v>119</v>
      </c>
      <c r="C31" s="49"/>
      <c r="D31" s="59"/>
      <c r="E31" s="71"/>
      <c r="F31" s="80"/>
    </row>
    <row r="32" spans="1:6" s="1" customFormat="1" ht="18" customHeight="1">
      <c r="A32" s="541" t="s">
        <v>163</v>
      </c>
      <c r="B32" s="512" t="s">
        <v>164</v>
      </c>
      <c r="C32" s="49"/>
      <c r="D32" s="59"/>
      <c r="E32" s="71"/>
      <c r="F32" s="80"/>
    </row>
    <row r="33" spans="1:6" s="1" customFormat="1" ht="18" customHeight="1" thickBot="1">
      <c r="A33" s="542" t="s">
        <v>165</v>
      </c>
      <c r="B33" s="513" t="s">
        <v>166</v>
      </c>
      <c r="C33" s="50"/>
      <c r="D33" s="60"/>
      <c r="E33" s="72"/>
      <c r="F33" s="80"/>
    </row>
    <row r="34" spans="1:6" s="1" customFormat="1" ht="18" customHeight="1" thickBot="1">
      <c r="A34" s="539" t="s">
        <v>5</v>
      </c>
      <c r="B34" s="510" t="s">
        <v>167</v>
      </c>
      <c r="C34" s="47">
        <f>SUM(C35:C44)</f>
        <v>0</v>
      </c>
      <c r="D34" s="57">
        <f>SUM(D35:D44)</f>
        <v>0</v>
      </c>
      <c r="E34" s="69">
        <f>SUM(E35:E44)</f>
        <v>0</v>
      </c>
      <c r="F34" s="7"/>
    </row>
    <row r="35" spans="1:6" s="1" customFormat="1" ht="18" customHeight="1">
      <c r="A35" s="540" t="s">
        <v>41</v>
      </c>
      <c r="B35" s="511" t="s">
        <v>168</v>
      </c>
      <c r="C35" s="48"/>
      <c r="D35" s="58"/>
      <c r="E35" s="70"/>
      <c r="F35" s="91"/>
    </row>
    <row r="36" spans="1:6" s="1" customFormat="1" ht="18" customHeight="1">
      <c r="A36" s="541" t="s">
        <v>42</v>
      </c>
      <c r="B36" s="512" t="s">
        <v>169</v>
      </c>
      <c r="C36" s="49"/>
      <c r="D36" s="59"/>
      <c r="E36" s="71"/>
      <c r="F36" s="82"/>
    </row>
    <row r="37" spans="1:6" s="1" customFormat="1" ht="18" customHeight="1">
      <c r="A37" s="541" t="s">
        <v>43</v>
      </c>
      <c r="B37" s="512" t="s">
        <v>170</v>
      </c>
      <c r="C37" s="49"/>
      <c r="D37" s="59"/>
      <c r="E37" s="71"/>
      <c r="F37" s="82"/>
    </row>
    <row r="38" spans="1:6" s="1" customFormat="1" ht="18" customHeight="1">
      <c r="A38" s="541" t="s">
        <v>93</v>
      </c>
      <c r="B38" s="512" t="s">
        <v>171</v>
      </c>
      <c r="C38" s="49"/>
      <c r="D38" s="59"/>
      <c r="E38" s="71"/>
      <c r="F38" s="82"/>
    </row>
    <row r="39" spans="1:6" s="1" customFormat="1" ht="18" customHeight="1">
      <c r="A39" s="541" t="s">
        <v>94</v>
      </c>
      <c r="B39" s="512" t="s">
        <v>172</v>
      </c>
      <c r="C39" s="49"/>
      <c r="D39" s="59"/>
      <c r="E39" s="71"/>
      <c r="F39" s="82"/>
    </row>
    <row r="40" spans="1:6" s="1" customFormat="1" ht="18" customHeight="1">
      <c r="A40" s="541" t="s">
        <v>95</v>
      </c>
      <c r="B40" s="512" t="s">
        <v>173</v>
      </c>
      <c r="C40" s="49"/>
      <c r="D40" s="59"/>
      <c r="E40" s="71"/>
      <c r="F40" s="82"/>
    </row>
    <row r="41" spans="1:6" s="1" customFormat="1" ht="18" customHeight="1">
      <c r="A41" s="541" t="s">
        <v>96</v>
      </c>
      <c r="B41" s="512" t="s">
        <v>174</v>
      </c>
      <c r="C41" s="49"/>
      <c r="D41" s="59"/>
      <c r="E41" s="71"/>
      <c r="F41" s="83"/>
    </row>
    <row r="42" spans="1:6" s="1" customFormat="1" ht="18" customHeight="1">
      <c r="A42" s="541" t="s">
        <v>175</v>
      </c>
      <c r="B42" s="512" t="s">
        <v>176</v>
      </c>
      <c r="C42" s="49"/>
      <c r="D42" s="59"/>
      <c r="E42" s="71"/>
      <c r="F42" s="82"/>
    </row>
    <row r="43" spans="1:6" s="1" customFormat="1" ht="18" customHeight="1">
      <c r="A43" s="541" t="s">
        <v>126</v>
      </c>
      <c r="B43" s="512" t="s">
        <v>177</v>
      </c>
      <c r="C43" s="53"/>
      <c r="D43" s="63"/>
      <c r="E43" s="75"/>
      <c r="F43" s="82"/>
    </row>
    <row r="44" spans="1:6" s="1" customFormat="1" ht="18" customHeight="1" thickBot="1">
      <c r="A44" s="542" t="s">
        <v>178</v>
      </c>
      <c r="B44" s="513" t="s">
        <v>179</v>
      </c>
      <c r="C44" s="54"/>
      <c r="D44" s="64"/>
      <c r="E44" s="76"/>
      <c r="F44" s="90"/>
    </row>
    <row r="45" spans="1:6" s="1" customFormat="1" ht="18" customHeight="1" thickBot="1">
      <c r="A45" s="539" t="s">
        <v>6</v>
      </c>
      <c r="B45" s="510" t="s">
        <v>180</v>
      </c>
      <c r="C45" s="47">
        <f>SUM(C46:C50)</f>
        <v>0</v>
      </c>
      <c r="D45" s="57">
        <f>SUM(D46:D50)</f>
        <v>0</v>
      </c>
      <c r="E45" s="69">
        <f>SUM(E46:E50)</f>
        <v>0</v>
      </c>
      <c r="F45" s="103"/>
    </row>
    <row r="46" spans="1:6" s="1" customFormat="1" ht="18" customHeight="1">
      <c r="A46" s="540" t="s">
        <v>44</v>
      </c>
      <c r="B46" s="511" t="s">
        <v>181</v>
      </c>
      <c r="C46" s="55"/>
      <c r="D46" s="65"/>
      <c r="E46" s="77"/>
      <c r="F46" s="92"/>
    </row>
    <row r="47" spans="1:6" s="1" customFormat="1" ht="18" customHeight="1">
      <c r="A47" s="541" t="s">
        <v>45</v>
      </c>
      <c r="B47" s="512" t="s">
        <v>182</v>
      </c>
      <c r="C47" s="53"/>
      <c r="D47" s="63"/>
      <c r="E47" s="75"/>
      <c r="F47" s="81"/>
    </row>
    <row r="48" spans="1:6" s="1" customFormat="1" ht="18" customHeight="1">
      <c r="A48" s="541" t="s">
        <v>183</v>
      </c>
      <c r="B48" s="512" t="s">
        <v>184</v>
      </c>
      <c r="C48" s="53"/>
      <c r="D48" s="63"/>
      <c r="E48" s="75"/>
      <c r="F48" s="82"/>
    </row>
    <row r="49" spans="1:6" s="1" customFormat="1" ht="18" customHeight="1">
      <c r="A49" s="541" t="s">
        <v>185</v>
      </c>
      <c r="B49" s="512" t="s">
        <v>186</v>
      </c>
      <c r="C49" s="53"/>
      <c r="D49" s="63"/>
      <c r="E49" s="75"/>
      <c r="F49" s="80"/>
    </row>
    <row r="50" spans="1:6" s="1" customFormat="1" ht="18" customHeight="1" thickBot="1">
      <c r="A50" s="542" t="s">
        <v>187</v>
      </c>
      <c r="B50" s="513" t="s">
        <v>188</v>
      </c>
      <c r="C50" s="54"/>
      <c r="D50" s="64"/>
      <c r="E50" s="76"/>
      <c r="F50" s="87"/>
    </row>
    <row r="51" spans="1:6" s="1" customFormat="1" ht="18" customHeight="1" thickBot="1">
      <c r="A51" s="539" t="s">
        <v>97</v>
      </c>
      <c r="B51" s="510" t="s">
        <v>189</v>
      </c>
      <c r="C51" s="47">
        <f>SUM(C52:C54)</f>
        <v>0</v>
      </c>
      <c r="D51" s="57">
        <f>SUM(D52:D54)</f>
        <v>0</v>
      </c>
      <c r="E51" s="69">
        <f>SUM(E52:E54)</f>
        <v>0</v>
      </c>
      <c r="F51" s="7"/>
    </row>
    <row r="52" spans="1:6" s="1" customFormat="1" ht="18" customHeight="1">
      <c r="A52" s="540" t="s">
        <v>46</v>
      </c>
      <c r="B52" s="511" t="s">
        <v>190</v>
      </c>
      <c r="C52" s="48"/>
      <c r="D52" s="58"/>
      <c r="E52" s="70"/>
      <c r="F52" s="92"/>
    </row>
    <row r="53" spans="1:6" s="1" customFormat="1" ht="18" customHeight="1">
      <c r="A53" s="541" t="s">
        <v>47</v>
      </c>
      <c r="B53" s="512" t="s">
        <v>191</v>
      </c>
      <c r="C53" s="49"/>
      <c r="D53" s="59"/>
      <c r="E53" s="71"/>
      <c r="F53" s="82"/>
    </row>
    <row r="54" spans="1:8" s="1" customFormat="1" ht="18" customHeight="1">
      <c r="A54" s="541" t="s">
        <v>98</v>
      </c>
      <c r="B54" s="512" t="s">
        <v>192</v>
      </c>
      <c r="C54" s="49"/>
      <c r="D54" s="59"/>
      <c r="E54" s="71"/>
      <c r="F54" s="79"/>
      <c r="H54" s="8"/>
    </row>
    <row r="55" spans="1:6" s="1" customFormat="1" ht="18" customHeight="1" thickBot="1">
      <c r="A55" s="542" t="s">
        <v>193</v>
      </c>
      <c r="B55" s="513" t="s">
        <v>194</v>
      </c>
      <c r="C55" s="50"/>
      <c r="D55" s="60"/>
      <c r="E55" s="72"/>
      <c r="F55" s="94"/>
    </row>
    <row r="56" spans="1:6" s="1" customFormat="1" ht="18" customHeight="1" thickBot="1">
      <c r="A56" s="539" t="s">
        <v>8</v>
      </c>
      <c r="B56" s="514" t="s">
        <v>195</v>
      </c>
      <c r="C56" s="47">
        <f>SUM(C57:C59)</f>
        <v>0</v>
      </c>
      <c r="D56" s="57">
        <f>SUM(D57:D59)</f>
        <v>0</v>
      </c>
      <c r="E56" s="69">
        <f>SUM(E57:E59)</f>
        <v>0</v>
      </c>
      <c r="F56" s="95"/>
    </row>
    <row r="57" spans="1:6" s="1" customFormat="1" ht="18" customHeight="1">
      <c r="A57" s="540" t="s">
        <v>99</v>
      </c>
      <c r="B57" s="511" t="s">
        <v>196</v>
      </c>
      <c r="C57" s="53"/>
      <c r="D57" s="63"/>
      <c r="E57" s="75"/>
      <c r="F57" s="92"/>
    </row>
    <row r="58" spans="1:6" s="1" customFormat="1" ht="18" customHeight="1">
      <c r="A58" s="541" t="s">
        <v>100</v>
      </c>
      <c r="B58" s="512" t="s">
        <v>197</v>
      </c>
      <c r="C58" s="53"/>
      <c r="D58" s="63"/>
      <c r="E58" s="75"/>
      <c r="F58" s="82"/>
    </row>
    <row r="59" spans="1:6" s="1" customFormat="1" ht="18" customHeight="1">
      <c r="A59" s="541" t="s">
        <v>198</v>
      </c>
      <c r="B59" s="512" t="s">
        <v>199</v>
      </c>
      <c r="C59" s="53"/>
      <c r="D59" s="63"/>
      <c r="E59" s="75"/>
      <c r="F59" s="84"/>
    </row>
    <row r="60" spans="1:6" s="1" customFormat="1" ht="18" customHeight="1" thickBot="1">
      <c r="A60" s="542" t="s">
        <v>200</v>
      </c>
      <c r="B60" s="513" t="s">
        <v>201</v>
      </c>
      <c r="C60" s="53"/>
      <c r="D60" s="63"/>
      <c r="E60" s="75"/>
      <c r="F60" s="96"/>
    </row>
    <row r="61" spans="1:6" s="1" customFormat="1" ht="18" customHeight="1" thickBot="1">
      <c r="A61" s="539" t="s">
        <v>9</v>
      </c>
      <c r="B61" s="510" t="s">
        <v>202</v>
      </c>
      <c r="C61" s="51">
        <f>+C6+C13+C20+C27+C34+C45+C51+C56</f>
        <v>0</v>
      </c>
      <c r="D61" s="61">
        <f>+D6+D13+D20+D27+D34+D45+D51+D56</f>
        <v>0</v>
      </c>
      <c r="E61" s="73">
        <f>+E6+E13+E20+E27+E34+E45+E51+E56</f>
        <v>0</v>
      </c>
      <c r="F61" s="103"/>
    </row>
    <row r="62" spans="1:6" s="1" customFormat="1" ht="18" customHeight="1" thickBot="1">
      <c r="A62" s="543" t="s">
        <v>203</v>
      </c>
      <c r="B62" s="514" t="s">
        <v>204</v>
      </c>
      <c r="C62" s="47">
        <f>SUM(C63:C65)</f>
        <v>0</v>
      </c>
      <c r="D62" s="57">
        <f>SUM(D63:D65)</f>
        <v>0</v>
      </c>
      <c r="E62" s="69">
        <f>SUM(E63:E65)</f>
        <v>0</v>
      </c>
      <c r="F62" s="93"/>
    </row>
    <row r="63" spans="1:6" s="1" customFormat="1" ht="18" customHeight="1">
      <c r="A63" s="540" t="s">
        <v>205</v>
      </c>
      <c r="B63" s="511" t="s">
        <v>206</v>
      </c>
      <c r="C63" s="53"/>
      <c r="D63" s="63"/>
      <c r="E63" s="75"/>
      <c r="F63" s="92"/>
    </row>
    <row r="64" spans="1:6" s="1" customFormat="1" ht="18" customHeight="1">
      <c r="A64" s="541" t="s">
        <v>207</v>
      </c>
      <c r="B64" s="512" t="s">
        <v>208</v>
      </c>
      <c r="C64" s="53"/>
      <c r="D64" s="63"/>
      <c r="E64" s="75"/>
      <c r="F64" s="82"/>
    </row>
    <row r="65" spans="1:6" s="1" customFormat="1" ht="18" customHeight="1" thickBot="1">
      <c r="A65" s="542" t="s">
        <v>209</v>
      </c>
      <c r="B65" s="515" t="s">
        <v>210</v>
      </c>
      <c r="C65" s="53"/>
      <c r="D65" s="63"/>
      <c r="E65" s="75"/>
      <c r="F65" s="90"/>
    </row>
    <row r="66" spans="1:6" s="1" customFormat="1" ht="18" customHeight="1" thickBot="1">
      <c r="A66" s="543" t="s">
        <v>211</v>
      </c>
      <c r="B66" s="514" t="s">
        <v>212</v>
      </c>
      <c r="C66" s="47">
        <f>SUM(C67:C70)</f>
        <v>0</v>
      </c>
      <c r="D66" s="57">
        <f>SUM(D67:D70)</f>
        <v>0</v>
      </c>
      <c r="E66" s="69">
        <f>SUM(E67:E70)</f>
        <v>0</v>
      </c>
      <c r="F66" s="93"/>
    </row>
    <row r="67" spans="1:6" s="1" customFormat="1" ht="18" customHeight="1">
      <c r="A67" s="540" t="s">
        <v>213</v>
      </c>
      <c r="B67" s="511" t="s">
        <v>214</v>
      </c>
      <c r="C67" s="53"/>
      <c r="D67" s="63"/>
      <c r="E67" s="75"/>
      <c r="F67" s="97"/>
    </row>
    <row r="68" spans="1:6" s="1" customFormat="1" ht="18" customHeight="1">
      <c r="A68" s="541" t="s">
        <v>68</v>
      </c>
      <c r="B68" s="512" t="s">
        <v>215</v>
      </c>
      <c r="C68" s="53"/>
      <c r="D68" s="63"/>
      <c r="E68" s="75"/>
      <c r="F68" s="82"/>
    </row>
    <row r="69" spans="1:6" s="1" customFormat="1" ht="18" customHeight="1">
      <c r="A69" s="541" t="s">
        <v>216</v>
      </c>
      <c r="B69" s="512" t="s">
        <v>217</v>
      </c>
      <c r="C69" s="53"/>
      <c r="D69" s="63"/>
      <c r="E69" s="75"/>
      <c r="F69" s="82"/>
    </row>
    <row r="70" spans="1:6" s="1" customFormat="1" ht="18" customHeight="1" thickBot="1">
      <c r="A70" s="542" t="s">
        <v>218</v>
      </c>
      <c r="B70" s="513" t="s">
        <v>219</v>
      </c>
      <c r="C70" s="53"/>
      <c r="D70" s="63"/>
      <c r="E70" s="75"/>
      <c r="F70" s="90"/>
    </row>
    <row r="71" spans="1:6" s="1" customFormat="1" ht="18" customHeight="1" thickBot="1">
      <c r="A71" s="543" t="s">
        <v>220</v>
      </c>
      <c r="B71" s="514" t="s">
        <v>221</v>
      </c>
      <c r="C71" s="47">
        <f>SUM(C72:C73)</f>
        <v>0</v>
      </c>
      <c r="D71" s="57">
        <f>SUM(D72:D73)</f>
        <v>0</v>
      </c>
      <c r="E71" s="69">
        <f>SUM(E72:E73)</f>
        <v>0</v>
      </c>
      <c r="F71" s="93"/>
    </row>
    <row r="72" spans="1:6" s="1" customFormat="1" ht="18" customHeight="1">
      <c r="A72" s="540" t="s">
        <v>101</v>
      </c>
      <c r="B72" s="511" t="s">
        <v>222</v>
      </c>
      <c r="C72" s="53">
        <v>0</v>
      </c>
      <c r="D72" s="63">
        <v>0</v>
      </c>
      <c r="E72" s="75"/>
      <c r="F72" s="88"/>
    </row>
    <row r="73" spans="1:6" s="1" customFormat="1" ht="18" customHeight="1" thickBot="1">
      <c r="A73" s="542" t="s">
        <v>102</v>
      </c>
      <c r="B73" s="513" t="s">
        <v>223</v>
      </c>
      <c r="C73" s="53"/>
      <c r="D73" s="63"/>
      <c r="E73" s="75"/>
      <c r="F73" s="87"/>
    </row>
    <row r="74" spans="1:6" s="1" customFormat="1" ht="18" customHeight="1" thickBot="1">
      <c r="A74" s="543" t="s">
        <v>224</v>
      </c>
      <c r="B74" s="514" t="s">
        <v>225</v>
      </c>
      <c r="C74" s="47">
        <f>SUM(C75:C77)</f>
        <v>0</v>
      </c>
      <c r="D74" s="57">
        <f>SUM(D75:D77)</f>
        <v>0</v>
      </c>
      <c r="E74" s="69">
        <f>SUM(E75:E77)</f>
        <v>0</v>
      </c>
      <c r="F74" s="89"/>
    </row>
    <row r="75" spans="1:7" s="1" customFormat="1" ht="18" customHeight="1">
      <c r="A75" s="540" t="s">
        <v>226</v>
      </c>
      <c r="B75" s="511" t="s">
        <v>227</v>
      </c>
      <c r="C75" s="53"/>
      <c r="D75" s="63"/>
      <c r="E75" s="75"/>
      <c r="F75" s="98"/>
      <c r="G75" s="67"/>
    </row>
    <row r="76" spans="1:6" ht="18" customHeight="1">
      <c r="A76" s="541" t="s">
        <v>228</v>
      </c>
      <c r="B76" s="512" t="s">
        <v>229</v>
      </c>
      <c r="C76" s="53"/>
      <c r="D76" s="63"/>
      <c r="E76" s="75"/>
      <c r="F76" s="85"/>
    </row>
    <row r="77" spans="1:6" ht="18" customHeight="1" thickBot="1">
      <c r="A77" s="542" t="s">
        <v>230</v>
      </c>
      <c r="B77" s="513" t="s">
        <v>231</v>
      </c>
      <c r="C77" s="53"/>
      <c r="D77" s="63"/>
      <c r="E77" s="75"/>
      <c r="F77" s="99"/>
    </row>
    <row r="78" spans="1:6" ht="18" customHeight="1" thickBot="1">
      <c r="A78" s="543" t="s">
        <v>232</v>
      </c>
      <c r="B78" s="514" t="s">
        <v>233</v>
      </c>
      <c r="C78" s="47">
        <f>SUM(C79:C82)</f>
        <v>0</v>
      </c>
      <c r="D78" s="57">
        <f>SUM(D79:D82)</f>
        <v>0</v>
      </c>
      <c r="E78" s="69">
        <f>SUM(E79:E82)</f>
        <v>0</v>
      </c>
      <c r="F78" s="101"/>
    </row>
    <row r="79" spans="1:6" ht="18" customHeight="1">
      <c r="A79" s="544" t="s">
        <v>234</v>
      </c>
      <c r="B79" s="511" t="s">
        <v>235</v>
      </c>
      <c r="C79" s="53"/>
      <c r="D79" s="63"/>
      <c r="E79" s="75"/>
      <c r="F79" s="100"/>
    </row>
    <row r="80" spans="1:6" ht="18" customHeight="1">
      <c r="A80" s="545" t="s">
        <v>236</v>
      </c>
      <c r="B80" s="512" t="s">
        <v>237</v>
      </c>
      <c r="C80" s="53"/>
      <c r="D80" s="63"/>
      <c r="E80" s="75"/>
      <c r="F80" s="85"/>
    </row>
    <row r="81" spans="1:6" ht="18" customHeight="1">
      <c r="A81" s="545" t="s">
        <v>238</v>
      </c>
      <c r="B81" s="512" t="s">
        <v>239</v>
      </c>
      <c r="C81" s="53"/>
      <c r="D81" s="63"/>
      <c r="E81" s="75"/>
      <c r="F81" s="85"/>
    </row>
    <row r="82" spans="1:6" ht="18" customHeight="1" thickBot="1">
      <c r="A82" s="546" t="s">
        <v>240</v>
      </c>
      <c r="B82" s="513" t="s">
        <v>241</v>
      </c>
      <c r="C82" s="53"/>
      <c r="D82" s="63"/>
      <c r="E82" s="75"/>
      <c r="F82" s="99"/>
    </row>
    <row r="83" spans="1:6" ht="18" customHeight="1" thickBot="1">
      <c r="A83" s="543" t="s">
        <v>242</v>
      </c>
      <c r="B83" s="514" t="s">
        <v>243</v>
      </c>
      <c r="C83" s="56"/>
      <c r="D83" s="66"/>
      <c r="E83" s="78"/>
      <c r="F83" s="101"/>
    </row>
    <row r="84" spans="1:6" ht="18" customHeight="1" thickBot="1">
      <c r="A84" s="543" t="s">
        <v>244</v>
      </c>
      <c r="B84" s="516" t="s">
        <v>245</v>
      </c>
      <c r="C84" s="51">
        <f>+C62+C66+C71+C74+C78+C83</f>
        <v>0</v>
      </c>
      <c r="D84" s="61">
        <f>+D62+D66+D71+D74+D78+D83</f>
        <v>0</v>
      </c>
      <c r="E84" s="73">
        <f>+E62+E66+E71+E74+E78+E83</f>
        <v>0</v>
      </c>
      <c r="F84" s="101"/>
    </row>
    <row r="85" spans="1:6" ht="18" customHeight="1" thickBot="1">
      <c r="A85" s="547" t="s">
        <v>246</v>
      </c>
      <c r="B85" s="517" t="s">
        <v>247</v>
      </c>
      <c r="C85" s="51">
        <f>+C61+C84</f>
        <v>0</v>
      </c>
      <c r="D85" s="61">
        <f>+D61+D84</f>
        <v>0</v>
      </c>
      <c r="E85" s="73">
        <f>+E61+E84</f>
        <v>0</v>
      </c>
      <c r="F85" s="103"/>
    </row>
    <row r="86" spans="1:5" ht="15.75">
      <c r="A86" s="40"/>
      <c r="B86" s="41"/>
      <c r="C86" s="43"/>
      <c r="D86" s="43"/>
      <c r="E86" s="43"/>
    </row>
    <row r="87" spans="1:6" ht="15.75" customHeight="1">
      <c r="A87" s="651" t="s">
        <v>357</v>
      </c>
      <c r="B87" s="651"/>
      <c r="C87" s="651"/>
      <c r="D87" s="651"/>
      <c r="E87" s="651"/>
      <c r="F87" s="651"/>
    </row>
    <row r="88" spans="1:5" ht="15.75">
      <c r="A88" s="5"/>
      <c r="B88" s="5"/>
      <c r="C88" s="5"/>
      <c r="D88" s="5"/>
      <c r="E88" s="5"/>
    </row>
    <row r="89" spans="1:6" ht="16.5" thickBot="1">
      <c r="A89" s="664" t="s">
        <v>73</v>
      </c>
      <c r="B89" s="664"/>
      <c r="C89" s="694" t="s">
        <v>666</v>
      </c>
      <c r="D89" s="694"/>
      <c r="E89" s="694"/>
      <c r="F89" s="694"/>
    </row>
    <row r="90" spans="1:6" ht="24.75" customHeight="1">
      <c r="A90" s="684" t="s">
        <v>37</v>
      </c>
      <c r="B90" s="682" t="s">
        <v>28</v>
      </c>
      <c r="C90" s="652" t="s">
        <v>687</v>
      </c>
      <c r="D90" s="653"/>
      <c r="E90" s="653"/>
      <c r="F90" s="655" t="s">
        <v>125</v>
      </c>
    </row>
    <row r="91" spans="1:6" ht="27" customHeight="1" thickBot="1">
      <c r="A91" s="685"/>
      <c r="B91" s="683"/>
      <c r="C91" s="154" t="s">
        <v>123</v>
      </c>
      <c r="D91" s="155" t="s">
        <v>124</v>
      </c>
      <c r="E91" s="156" t="s">
        <v>362</v>
      </c>
      <c r="F91" s="656"/>
    </row>
    <row r="92" spans="1:6" ht="16.5" thickBot="1">
      <c r="A92" s="3">
        <v>1</v>
      </c>
      <c r="B92" s="4">
        <v>2</v>
      </c>
      <c r="C92" s="31">
        <v>3</v>
      </c>
      <c r="D92" s="4">
        <v>4</v>
      </c>
      <c r="E92" s="109">
        <v>5</v>
      </c>
      <c r="F92" s="44">
        <v>6</v>
      </c>
    </row>
    <row r="93" spans="1:6" ht="18" customHeight="1" thickBot="1">
      <c r="A93" s="550" t="s">
        <v>1</v>
      </c>
      <c r="B93" s="519" t="s">
        <v>653</v>
      </c>
      <c r="C93" s="104">
        <f>SUM(C94:C98)</f>
        <v>0</v>
      </c>
      <c r="D93" s="115">
        <f>SUM(D94:D98)</f>
        <v>0</v>
      </c>
      <c r="E93" s="110">
        <f>SUM(E94:E98)</f>
        <v>0</v>
      </c>
      <c r="F93" s="124"/>
    </row>
    <row r="94" spans="1:6" ht="18" customHeight="1">
      <c r="A94" s="551" t="s">
        <v>48</v>
      </c>
      <c r="B94" s="520" t="s">
        <v>29</v>
      </c>
      <c r="C94" s="105"/>
      <c r="D94" s="116"/>
      <c r="E94" s="111"/>
      <c r="F94" s="121"/>
    </row>
    <row r="95" spans="1:6" ht="18" customHeight="1">
      <c r="A95" s="541" t="s">
        <v>49</v>
      </c>
      <c r="B95" s="521" t="s">
        <v>103</v>
      </c>
      <c r="C95" s="49"/>
      <c r="D95" s="59"/>
      <c r="E95" s="71"/>
      <c r="F95" s="122"/>
    </row>
    <row r="96" spans="1:6" ht="18" customHeight="1">
      <c r="A96" s="541" t="s">
        <v>50</v>
      </c>
      <c r="B96" s="521" t="s">
        <v>67</v>
      </c>
      <c r="C96" s="50"/>
      <c r="D96" s="60"/>
      <c r="E96" s="72"/>
      <c r="F96" s="122"/>
    </row>
    <row r="97" spans="1:6" ht="18" customHeight="1">
      <c r="A97" s="541" t="s">
        <v>51</v>
      </c>
      <c r="B97" s="522" t="s">
        <v>104</v>
      </c>
      <c r="C97" s="50"/>
      <c r="D97" s="60"/>
      <c r="E97" s="72"/>
      <c r="F97" s="122"/>
    </row>
    <row r="98" spans="1:6" ht="18" customHeight="1">
      <c r="A98" s="541" t="s">
        <v>59</v>
      </c>
      <c r="B98" s="523" t="s">
        <v>105</v>
      </c>
      <c r="C98" s="50"/>
      <c r="D98" s="60"/>
      <c r="E98" s="72"/>
      <c r="F98" s="122"/>
    </row>
    <row r="99" spans="1:6" ht="18" customHeight="1">
      <c r="A99" s="541" t="s">
        <v>52</v>
      </c>
      <c r="B99" s="521" t="s">
        <v>248</v>
      </c>
      <c r="C99" s="50"/>
      <c r="D99" s="60"/>
      <c r="E99" s="72"/>
      <c r="F99" s="122"/>
    </row>
    <row r="100" spans="1:6" ht="18" customHeight="1">
      <c r="A100" s="541" t="s">
        <v>53</v>
      </c>
      <c r="B100" s="524" t="s">
        <v>249</v>
      </c>
      <c r="C100" s="50"/>
      <c r="D100" s="60"/>
      <c r="E100" s="72"/>
      <c r="F100" s="122"/>
    </row>
    <row r="101" spans="1:6" ht="18" customHeight="1">
      <c r="A101" s="541" t="s">
        <v>60</v>
      </c>
      <c r="B101" s="525" t="s">
        <v>250</v>
      </c>
      <c r="C101" s="50"/>
      <c r="D101" s="60"/>
      <c r="E101" s="72"/>
      <c r="F101" s="122"/>
    </row>
    <row r="102" spans="1:6" ht="18" customHeight="1">
      <c r="A102" s="541" t="s">
        <v>61</v>
      </c>
      <c r="B102" s="525" t="s">
        <v>251</v>
      </c>
      <c r="C102" s="50"/>
      <c r="D102" s="60"/>
      <c r="E102" s="72"/>
      <c r="F102" s="122"/>
    </row>
    <row r="103" spans="1:6" ht="18" customHeight="1">
      <c r="A103" s="541" t="s">
        <v>62</v>
      </c>
      <c r="B103" s="524" t="s">
        <v>252</v>
      </c>
      <c r="C103" s="50"/>
      <c r="D103" s="60"/>
      <c r="E103" s="72"/>
      <c r="F103" s="122"/>
    </row>
    <row r="104" spans="1:6" ht="18" customHeight="1">
      <c r="A104" s="541" t="s">
        <v>63</v>
      </c>
      <c r="B104" s="524" t="s">
        <v>253</v>
      </c>
      <c r="C104" s="50"/>
      <c r="D104" s="60"/>
      <c r="E104" s="72"/>
      <c r="F104" s="122"/>
    </row>
    <row r="105" spans="1:6" ht="18" customHeight="1">
      <c r="A105" s="541" t="s">
        <v>65</v>
      </c>
      <c r="B105" s="525" t="s">
        <v>254</v>
      </c>
      <c r="C105" s="50"/>
      <c r="D105" s="60"/>
      <c r="E105" s="72"/>
      <c r="F105" s="122"/>
    </row>
    <row r="106" spans="1:6" ht="18" customHeight="1">
      <c r="A106" s="552" t="s">
        <v>106</v>
      </c>
      <c r="B106" s="526" t="s">
        <v>255</v>
      </c>
      <c r="C106" s="50"/>
      <c r="D106" s="60"/>
      <c r="E106" s="72"/>
      <c r="F106" s="122"/>
    </row>
    <row r="107" spans="1:6" ht="18" customHeight="1">
      <c r="A107" s="541" t="s">
        <v>256</v>
      </c>
      <c r="B107" s="526" t="s">
        <v>257</v>
      </c>
      <c r="C107" s="50"/>
      <c r="D107" s="60"/>
      <c r="E107" s="72"/>
      <c r="F107" s="122"/>
    </row>
    <row r="108" spans="1:6" ht="18" customHeight="1" thickBot="1">
      <c r="A108" s="553" t="s">
        <v>258</v>
      </c>
      <c r="B108" s="527" t="s">
        <v>259</v>
      </c>
      <c r="C108" s="106"/>
      <c r="D108" s="117"/>
      <c r="E108" s="112"/>
      <c r="F108" s="123"/>
    </row>
    <row r="109" spans="1:6" ht="18" customHeight="1" thickBot="1">
      <c r="A109" s="539" t="s">
        <v>2</v>
      </c>
      <c r="B109" s="528" t="s">
        <v>654</v>
      </c>
      <c r="C109" s="47">
        <f>SUM(C110,C112,C114,)</f>
        <v>0</v>
      </c>
      <c r="D109" s="47">
        <f>SUM(D110,D112,D114,)</f>
        <v>0</v>
      </c>
      <c r="E109" s="47">
        <f>SUM(E110,E112,E114,)</f>
        <v>0</v>
      </c>
      <c r="F109" s="124"/>
    </row>
    <row r="110" spans="1:6" ht="18" customHeight="1">
      <c r="A110" s="540" t="s">
        <v>54</v>
      </c>
      <c r="B110" s="521" t="s">
        <v>260</v>
      </c>
      <c r="C110" s="48">
        <v>0</v>
      </c>
      <c r="D110" s="58">
        <v>0</v>
      </c>
      <c r="E110" s="70">
        <v>0</v>
      </c>
      <c r="F110" s="121"/>
    </row>
    <row r="111" spans="1:6" ht="18" customHeight="1">
      <c r="A111" s="540" t="s">
        <v>55</v>
      </c>
      <c r="B111" s="529" t="s">
        <v>261</v>
      </c>
      <c r="C111" s="48"/>
      <c r="D111" s="58"/>
      <c r="E111" s="70"/>
      <c r="F111" s="122"/>
    </row>
    <row r="112" spans="1:6" ht="18" customHeight="1">
      <c r="A112" s="540" t="s">
        <v>56</v>
      </c>
      <c r="B112" s="529" t="s">
        <v>107</v>
      </c>
      <c r="C112" s="49"/>
      <c r="D112" s="59"/>
      <c r="E112" s="71"/>
      <c r="F112" s="122"/>
    </row>
    <row r="113" spans="1:6" ht="18" customHeight="1">
      <c r="A113" s="540" t="s">
        <v>57</v>
      </c>
      <c r="B113" s="529" t="s">
        <v>262</v>
      </c>
      <c r="C113" s="71"/>
      <c r="D113" s="59"/>
      <c r="E113" s="71"/>
      <c r="F113" s="122"/>
    </row>
    <row r="114" spans="1:6" ht="18" customHeight="1">
      <c r="A114" s="540" t="s">
        <v>58</v>
      </c>
      <c r="B114" s="530" t="s">
        <v>263</v>
      </c>
      <c r="C114" s="71">
        <v>0</v>
      </c>
      <c r="D114" s="59">
        <v>0</v>
      </c>
      <c r="E114" s="59">
        <v>0</v>
      </c>
      <c r="F114" s="122"/>
    </row>
    <row r="115" spans="1:6" ht="18" customHeight="1">
      <c r="A115" s="540" t="s">
        <v>64</v>
      </c>
      <c r="B115" s="531" t="s">
        <v>264</v>
      </c>
      <c r="C115" s="71"/>
      <c r="D115" s="59"/>
      <c r="E115" s="71"/>
      <c r="F115" s="122"/>
    </row>
    <row r="116" spans="1:6" ht="18" customHeight="1">
      <c r="A116" s="540" t="s">
        <v>66</v>
      </c>
      <c r="B116" s="532" t="s">
        <v>265</v>
      </c>
      <c r="C116" s="71"/>
      <c r="D116" s="59"/>
      <c r="E116" s="71"/>
      <c r="F116" s="122"/>
    </row>
    <row r="117" spans="1:6" ht="18" customHeight="1">
      <c r="A117" s="540" t="s">
        <v>108</v>
      </c>
      <c r="B117" s="525" t="s">
        <v>251</v>
      </c>
      <c r="C117" s="71"/>
      <c r="D117" s="59"/>
      <c r="E117" s="71"/>
      <c r="F117" s="122"/>
    </row>
    <row r="118" spans="1:6" ht="18" customHeight="1">
      <c r="A118" s="540" t="s">
        <v>109</v>
      </c>
      <c r="B118" s="525" t="s">
        <v>266</v>
      </c>
      <c r="C118" s="71"/>
      <c r="D118" s="59"/>
      <c r="E118" s="71"/>
      <c r="F118" s="122"/>
    </row>
    <row r="119" spans="1:6" ht="18" customHeight="1">
      <c r="A119" s="540" t="s">
        <v>267</v>
      </c>
      <c r="B119" s="525" t="s">
        <v>268</v>
      </c>
      <c r="C119" s="71"/>
      <c r="D119" s="59"/>
      <c r="E119" s="71"/>
      <c r="F119" s="122"/>
    </row>
    <row r="120" spans="1:6" ht="18" customHeight="1">
      <c r="A120" s="540" t="s">
        <v>269</v>
      </c>
      <c r="B120" s="525" t="s">
        <v>254</v>
      </c>
      <c r="C120" s="71"/>
      <c r="D120" s="59"/>
      <c r="E120" s="71"/>
      <c r="F120" s="122"/>
    </row>
    <row r="121" spans="1:6" ht="18" customHeight="1">
      <c r="A121" s="540" t="s">
        <v>270</v>
      </c>
      <c r="B121" s="525" t="s">
        <v>271</v>
      </c>
      <c r="C121" s="71"/>
      <c r="D121" s="59"/>
      <c r="E121" s="71"/>
      <c r="F121" s="122"/>
    </row>
    <row r="122" spans="1:6" ht="18" customHeight="1" thickBot="1">
      <c r="A122" s="552" t="s">
        <v>272</v>
      </c>
      <c r="B122" s="525" t="s">
        <v>273</v>
      </c>
      <c r="C122" s="72">
        <v>0</v>
      </c>
      <c r="D122" s="60">
        <v>0</v>
      </c>
      <c r="E122" s="72">
        <v>0</v>
      </c>
      <c r="F122" s="123"/>
    </row>
    <row r="123" spans="1:6" ht="18" customHeight="1" thickBot="1">
      <c r="A123" s="539" t="s">
        <v>3</v>
      </c>
      <c r="B123" s="533" t="s">
        <v>274</v>
      </c>
      <c r="C123" s="47"/>
      <c r="D123" s="57"/>
      <c r="E123" s="69"/>
      <c r="F123" s="120"/>
    </row>
    <row r="124" spans="1:6" ht="18" customHeight="1">
      <c r="A124" s="540" t="s">
        <v>38</v>
      </c>
      <c r="B124" s="534" t="s">
        <v>33</v>
      </c>
      <c r="C124" s="48"/>
      <c r="D124" s="58"/>
      <c r="E124" s="70"/>
      <c r="F124" s="121"/>
    </row>
    <row r="125" spans="1:6" ht="18" customHeight="1" thickBot="1">
      <c r="A125" s="542" t="s">
        <v>149</v>
      </c>
      <c r="B125" s="529" t="s">
        <v>34</v>
      </c>
      <c r="C125" s="50"/>
      <c r="D125" s="60"/>
      <c r="E125" s="72"/>
      <c r="F125" s="123"/>
    </row>
    <row r="126" spans="1:6" ht="18" customHeight="1" thickBot="1">
      <c r="A126" s="539" t="s">
        <v>4</v>
      </c>
      <c r="B126" s="533" t="s">
        <v>275</v>
      </c>
      <c r="C126" s="47">
        <f>SUM(C93,C109,C123)</f>
        <v>0</v>
      </c>
      <c r="D126" s="47">
        <f>SUM(D93,D109,D123)</f>
        <v>0</v>
      </c>
      <c r="E126" s="47">
        <f>SUM(E93,E109,E123)</f>
        <v>0</v>
      </c>
      <c r="F126" s="165"/>
    </row>
    <row r="127" spans="1:6" ht="18" customHeight="1" thickBot="1">
      <c r="A127" s="539" t="s">
        <v>5</v>
      </c>
      <c r="B127" s="533" t="s">
        <v>276</v>
      </c>
      <c r="C127" s="47"/>
      <c r="D127" s="57"/>
      <c r="E127" s="69"/>
      <c r="F127" s="120"/>
    </row>
    <row r="128" spans="1:6" ht="18" customHeight="1">
      <c r="A128" s="540" t="s">
        <v>41</v>
      </c>
      <c r="B128" s="534" t="s">
        <v>277</v>
      </c>
      <c r="C128" s="71"/>
      <c r="D128" s="59"/>
      <c r="E128" s="71"/>
      <c r="F128" s="121"/>
    </row>
    <row r="129" spans="1:6" ht="18" customHeight="1">
      <c r="A129" s="540" t="s">
        <v>42</v>
      </c>
      <c r="B129" s="534" t="s">
        <v>278</v>
      </c>
      <c r="C129" s="71"/>
      <c r="D129" s="59"/>
      <c r="E129" s="71"/>
      <c r="F129" s="122"/>
    </row>
    <row r="130" spans="1:6" ht="18" customHeight="1" thickBot="1">
      <c r="A130" s="552" t="s">
        <v>43</v>
      </c>
      <c r="B130" s="535" t="s">
        <v>279</v>
      </c>
      <c r="C130" s="71"/>
      <c r="D130" s="59"/>
      <c r="E130" s="71"/>
      <c r="F130" s="123"/>
    </row>
    <row r="131" spans="1:6" ht="18" customHeight="1" thickBot="1">
      <c r="A131" s="539" t="s">
        <v>6</v>
      </c>
      <c r="B131" s="533" t="s">
        <v>280</v>
      </c>
      <c r="C131" s="47"/>
      <c r="D131" s="57"/>
      <c r="E131" s="69"/>
      <c r="F131" s="120"/>
    </row>
    <row r="132" spans="1:6" ht="18" customHeight="1">
      <c r="A132" s="540" t="s">
        <v>44</v>
      </c>
      <c r="B132" s="534" t="s">
        <v>281</v>
      </c>
      <c r="C132" s="71"/>
      <c r="D132" s="59"/>
      <c r="E132" s="71"/>
      <c r="F132" s="121"/>
    </row>
    <row r="133" spans="1:6" ht="18" customHeight="1">
      <c r="A133" s="540" t="s">
        <v>45</v>
      </c>
      <c r="B133" s="534" t="s">
        <v>282</v>
      </c>
      <c r="C133" s="71"/>
      <c r="D133" s="59"/>
      <c r="E133" s="71"/>
      <c r="F133" s="122"/>
    </row>
    <row r="134" spans="1:6" ht="18" customHeight="1">
      <c r="A134" s="540" t="s">
        <v>183</v>
      </c>
      <c r="B134" s="534" t="s">
        <v>283</v>
      </c>
      <c r="C134" s="71"/>
      <c r="D134" s="59"/>
      <c r="E134" s="71"/>
      <c r="F134" s="122"/>
    </row>
    <row r="135" spans="1:6" ht="18" customHeight="1" thickBot="1">
      <c r="A135" s="552" t="s">
        <v>185</v>
      </c>
      <c r="B135" s="535" t="s">
        <v>284</v>
      </c>
      <c r="C135" s="71"/>
      <c r="D135" s="59"/>
      <c r="E135" s="71"/>
      <c r="F135" s="123"/>
    </row>
    <row r="136" spans="1:6" ht="18" customHeight="1" thickBot="1">
      <c r="A136" s="539" t="s">
        <v>7</v>
      </c>
      <c r="B136" s="533" t="s">
        <v>285</v>
      </c>
      <c r="C136" s="51"/>
      <c r="D136" s="61"/>
      <c r="E136" s="73"/>
      <c r="F136" s="120"/>
    </row>
    <row r="137" spans="1:6" ht="18" customHeight="1">
      <c r="A137" s="540" t="s">
        <v>46</v>
      </c>
      <c r="B137" s="534" t="s">
        <v>286</v>
      </c>
      <c r="C137" s="71"/>
      <c r="D137" s="59"/>
      <c r="E137" s="71"/>
      <c r="F137" s="121"/>
    </row>
    <row r="138" spans="1:6" ht="18" customHeight="1">
      <c r="A138" s="540" t="s">
        <v>47</v>
      </c>
      <c r="B138" s="534" t="s">
        <v>287</v>
      </c>
      <c r="C138" s="71"/>
      <c r="D138" s="59"/>
      <c r="E138" s="71"/>
      <c r="F138" s="122"/>
    </row>
    <row r="139" spans="1:6" ht="18" customHeight="1">
      <c r="A139" s="540" t="s">
        <v>98</v>
      </c>
      <c r="B139" s="534" t="s">
        <v>288</v>
      </c>
      <c r="C139" s="71"/>
      <c r="D139" s="59"/>
      <c r="E139" s="71"/>
      <c r="F139" s="122"/>
    </row>
    <row r="140" spans="1:6" ht="18" customHeight="1" thickBot="1">
      <c r="A140" s="552" t="s">
        <v>193</v>
      </c>
      <c r="B140" s="535" t="s">
        <v>289</v>
      </c>
      <c r="C140" s="71"/>
      <c r="D140" s="59"/>
      <c r="E140" s="71"/>
      <c r="F140" s="123"/>
    </row>
    <row r="141" spans="1:6" ht="18" customHeight="1" thickBot="1">
      <c r="A141" s="539" t="s">
        <v>8</v>
      </c>
      <c r="B141" s="533" t="s">
        <v>290</v>
      </c>
      <c r="C141" s="107"/>
      <c r="D141" s="118"/>
      <c r="E141" s="113"/>
      <c r="F141" s="120"/>
    </row>
    <row r="142" spans="1:6" ht="18" customHeight="1">
      <c r="A142" s="540" t="s">
        <v>99</v>
      </c>
      <c r="B142" s="534" t="s">
        <v>291</v>
      </c>
      <c r="C142" s="71"/>
      <c r="D142" s="59"/>
      <c r="E142" s="71"/>
      <c r="F142" s="121"/>
    </row>
    <row r="143" spans="1:6" ht="18" customHeight="1">
      <c r="A143" s="540" t="s">
        <v>100</v>
      </c>
      <c r="B143" s="534" t="s">
        <v>292</v>
      </c>
      <c r="C143" s="71"/>
      <c r="D143" s="59"/>
      <c r="E143" s="71"/>
      <c r="F143" s="122"/>
    </row>
    <row r="144" spans="1:6" ht="18" customHeight="1">
      <c r="A144" s="540" t="s">
        <v>198</v>
      </c>
      <c r="B144" s="534" t="s">
        <v>293</v>
      </c>
      <c r="C144" s="71"/>
      <c r="D144" s="59"/>
      <c r="E144" s="71"/>
      <c r="F144" s="122"/>
    </row>
    <row r="145" spans="1:6" ht="18" customHeight="1" thickBot="1">
      <c r="A145" s="540" t="s">
        <v>200</v>
      </c>
      <c r="B145" s="534" t="s">
        <v>294</v>
      </c>
      <c r="C145" s="71"/>
      <c r="D145" s="59"/>
      <c r="E145" s="71"/>
      <c r="F145" s="123"/>
    </row>
    <row r="146" spans="1:6" ht="18" customHeight="1" thickBot="1">
      <c r="A146" s="539" t="s">
        <v>9</v>
      </c>
      <c r="B146" s="533" t="s">
        <v>295</v>
      </c>
      <c r="C146" s="108">
        <f>SUM(C127,C131,C136+C141,)</f>
        <v>0</v>
      </c>
      <c r="D146" s="108">
        <f>SUM(D127,D131,D136+D141,)</f>
        <v>0</v>
      </c>
      <c r="E146" s="114"/>
      <c r="F146" s="120"/>
    </row>
    <row r="147" spans="1:6" ht="18" customHeight="1" thickBot="1">
      <c r="A147" s="554" t="s">
        <v>10</v>
      </c>
      <c r="B147" s="536" t="s">
        <v>296</v>
      </c>
      <c r="C147" s="108">
        <f>SUM(C126,C146)</f>
        <v>0</v>
      </c>
      <c r="D147" s="108">
        <f>SUM(D126,D146)</f>
        <v>0</v>
      </c>
      <c r="E147" s="108">
        <f>SUM(E126,E146)</f>
        <v>0</v>
      </c>
      <c r="F147" s="165"/>
    </row>
    <row r="148" spans="1:2" ht="18" customHeight="1">
      <c r="A148" s="537"/>
      <c r="B148" s="537"/>
    </row>
    <row r="149" spans="1:5" ht="18" customHeight="1">
      <c r="A149" s="469"/>
      <c r="B149" s="469"/>
      <c r="C149" s="5"/>
      <c r="D149" s="5"/>
      <c r="E149" s="5"/>
    </row>
    <row r="150" spans="1:6" ht="18" customHeight="1" thickBot="1">
      <c r="A150" s="687" t="s">
        <v>74</v>
      </c>
      <c r="B150" s="687"/>
      <c r="C150" s="695" t="s">
        <v>666</v>
      </c>
      <c r="D150" s="695"/>
      <c r="E150" s="695"/>
      <c r="F150" s="695"/>
    </row>
    <row r="151" spans="1:6" ht="18" customHeight="1" thickBot="1">
      <c r="A151" s="539">
        <v>1</v>
      </c>
      <c r="B151" s="528" t="s">
        <v>297</v>
      </c>
      <c r="C151" s="47">
        <f>+C61-C126</f>
        <v>0</v>
      </c>
      <c r="D151" s="57">
        <f>+D61-D126</f>
        <v>0</v>
      </c>
      <c r="E151" s="57">
        <f>+E61-E126</f>
        <v>0</v>
      </c>
      <c r="F151" s="160"/>
    </row>
    <row r="152" spans="1:6" ht="18" customHeight="1" thickBot="1">
      <c r="A152" s="539" t="s">
        <v>2</v>
      </c>
      <c r="B152" s="528" t="s">
        <v>298</v>
      </c>
      <c r="C152" s="47">
        <f>+C84-C146</f>
        <v>0</v>
      </c>
      <c r="D152" s="57">
        <f>+D84-D146</f>
        <v>0</v>
      </c>
      <c r="E152" s="57">
        <f>+E84-E146</f>
        <v>0</v>
      </c>
      <c r="F152" s="160"/>
    </row>
  </sheetData>
  <sheetProtection/>
  <mergeCells count="16">
    <mergeCell ref="A89:B89"/>
    <mergeCell ref="C89:F89"/>
    <mergeCell ref="C90:E90"/>
    <mergeCell ref="F90:F91"/>
    <mergeCell ref="A150:B150"/>
    <mergeCell ref="C150:F150"/>
    <mergeCell ref="B90:B91"/>
    <mergeCell ref="A90:A91"/>
    <mergeCell ref="A87:F87"/>
    <mergeCell ref="B3:B4"/>
    <mergeCell ref="A3:A4"/>
    <mergeCell ref="A1:F1"/>
    <mergeCell ref="A2:B2"/>
    <mergeCell ref="C2:F2"/>
    <mergeCell ref="C3:E3"/>
    <mergeCell ref="F3:F4"/>
  </mergeCells>
  <printOptions horizontalCentered="1"/>
  <pageMargins left="0.2755905511811024" right="0.2755905511811024" top="0.7874015748031497" bottom="0.3937007874015748" header="0.2362204724409449" footer="0.15748031496062992"/>
  <pageSetup fitToHeight="2" fitToWidth="3" horizontalDpi="600" verticalDpi="600" orientation="portrait" paperSize="9" scale="62" r:id="rId3"/>
  <headerFooter alignWithMargins="0">
    <oddHeader xml:space="preserve">&amp;C&amp;"Times New Roman CE,Félkövér"&amp;12
MÓRÁGY KÖZSÉGI ÖNKORMÁNYZAT
2020. ÉVI KÖLTSÉGVETÉSÉNEK ÖNKÉNT VÁLLALT FELADATAINAK MÉRLEGE&amp;R&amp;"Times New Roman CE,Félkövér dőlt"&amp;11 1.3. számú melléklet </oddHeader>
  </headerFooter>
  <rowBreaks count="1" manualBreakCount="1">
    <brk id="86" max="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2"/>
  <sheetViews>
    <sheetView view="pageLayout" zoomScaleNormal="120" zoomScaleSheetLayoutView="130" workbookViewId="0" topLeftCell="A88">
      <selection activeCell="B98" sqref="B98"/>
    </sheetView>
  </sheetViews>
  <sheetFormatPr defaultColWidth="9.00390625" defaultRowHeight="12.75"/>
  <cols>
    <col min="1" max="1" width="9.50390625" style="42" customWidth="1"/>
    <col min="2" max="2" width="91.625" style="42" customWidth="1"/>
    <col min="3" max="5" width="15.375" style="45" customWidth="1"/>
    <col min="6" max="6" width="15.125" style="5" customWidth="1"/>
    <col min="7" max="7" width="9.00390625" style="5" customWidth="1"/>
    <col min="8" max="16384" width="9.375" style="5" customWidth="1"/>
  </cols>
  <sheetData>
    <row r="1" spans="1:6" ht="15.75" customHeight="1">
      <c r="A1" s="651" t="s">
        <v>358</v>
      </c>
      <c r="B1" s="651"/>
      <c r="C1" s="651"/>
      <c r="D1" s="651"/>
      <c r="E1" s="651"/>
      <c r="F1" s="651"/>
    </row>
    <row r="2" spans="1:6" ht="15.75" customHeight="1" thickBot="1">
      <c r="A2" s="662" t="s">
        <v>131</v>
      </c>
      <c r="B2" s="662"/>
      <c r="C2" s="663" t="s">
        <v>666</v>
      </c>
      <c r="D2" s="663"/>
      <c r="E2" s="663"/>
      <c r="F2" s="663"/>
    </row>
    <row r="3" spans="1:6" ht="24" customHeight="1">
      <c r="A3" s="684" t="s">
        <v>37</v>
      </c>
      <c r="B3" s="682" t="s">
        <v>0</v>
      </c>
      <c r="C3" s="652" t="s">
        <v>687</v>
      </c>
      <c r="D3" s="653"/>
      <c r="E3" s="654"/>
      <c r="F3" s="655" t="s">
        <v>125</v>
      </c>
    </row>
    <row r="4" spans="1:6" ht="24" customHeight="1" thickBot="1">
      <c r="A4" s="685"/>
      <c r="B4" s="683"/>
      <c r="C4" s="154" t="s">
        <v>123</v>
      </c>
      <c r="D4" s="155" t="s">
        <v>124</v>
      </c>
      <c r="E4" s="156" t="s">
        <v>360</v>
      </c>
      <c r="F4" s="656"/>
    </row>
    <row r="5" spans="1:6" ht="18" customHeight="1" thickBot="1">
      <c r="A5" s="538">
        <v>1</v>
      </c>
      <c r="B5" s="413">
        <v>2</v>
      </c>
      <c r="C5" s="46">
        <v>3</v>
      </c>
      <c r="D5" s="4">
        <v>4</v>
      </c>
      <c r="E5" s="68">
        <v>5</v>
      </c>
      <c r="F5" s="44">
        <v>6</v>
      </c>
    </row>
    <row r="6" spans="1:6" s="6" customFormat="1" ht="18" customHeight="1" thickBot="1">
      <c r="A6" s="539" t="s">
        <v>1</v>
      </c>
      <c r="B6" s="510" t="s">
        <v>132</v>
      </c>
      <c r="C6" s="47">
        <f>+C7+C8+C9+C10+C11+C12</f>
        <v>0</v>
      </c>
      <c r="D6" s="57">
        <f>+D7+D8+D9+D10+D11+D12</f>
        <v>0</v>
      </c>
      <c r="E6" s="69">
        <f>+E7+E8+E9+E10+E11+E12</f>
        <v>0</v>
      </c>
      <c r="F6" s="102"/>
    </row>
    <row r="7" spans="1:6" s="1" customFormat="1" ht="18" customHeight="1">
      <c r="A7" s="540" t="s">
        <v>48</v>
      </c>
      <c r="B7" s="511" t="s">
        <v>133</v>
      </c>
      <c r="C7" s="48"/>
      <c r="D7" s="58"/>
      <c r="E7" s="70"/>
      <c r="F7" s="86"/>
    </row>
    <row r="8" spans="1:6" s="1" customFormat="1" ht="18" customHeight="1">
      <c r="A8" s="541" t="s">
        <v>49</v>
      </c>
      <c r="B8" s="512" t="s">
        <v>134</v>
      </c>
      <c r="C8" s="49"/>
      <c r="D8" s="59"/>
      <c r="E8" s="71"/>
      <c r="F8" s="86"/>
    </row>
    <row r="9" spans="1:6" s="1" customFormat="1" ht="18" customHeight="1">
      <c r="A9" s="541" t="s">
        <v>50</v>
      </c>
      <c r="B9" s="512" t="s">
        <v>135</v>
      </c>
      <c r="C9" s="49"/>
      <c r="D9" s="59"/>
      <c r="E9" s="71"/>
      <c r="F9" s="86"/>
    </row>
    <row r="10" spans="1:6" s="1" customFormat="1" ht="18" customHeight="1">
      <c r="A10" s="541" t="s">
        <v>51</v>
      </c>
      <c r="B10" s="512" t="s">
        <v>136</v>
      </c>
      <c r="C10" s="49"/>
      <c r="D10" s="59"/>
      <c r="E10" s="71"/>
      <c r="F10" s="86"/>
    </row>
    <row r="11" spans="1:6" s="1" customFormat="1" ht="18" customHeight="1">
      <c r="A11" s="541" t="s">
        <v>137</v>
      </c>
      <c r="B11" s="512" t="s">
        <v>138</v>
      </c>
      <c r="C11" s="49"/>
      <c r="D11" s="59"/>
      <c r="E11" s="71"/>
      <c r="F11" s="80"/>
    </row>
    <row r="12" spans="1:6" s="1" customFormat="1" ht="18" customHeight="1" thickBot="1">
      <c r="A12" s="542" t="s">
        <v>52</v>
      </c>
      <c r="B12" s="513" t="s">
        <v>139</v>
      </c>
      <c r="C12" s="49"/>
      <c r="D12" s="59"/>
      <c r="E12" s="71"/>
      <c r="F12" s="87"/>
    </row>
    <row r="13" spans="1:6" s="1" customFormat="1" ht="18" customHeight="1" thickBot="1">
      <c r="A13" s="539" t="s">
        <v>2</v>
      </c>
      <c r="B13" s="514" t="s">
        <v>140</v>
      </c>
      <c r="C13" s="47">
        <f>+C14+C15+C16+C17+C18</f>
        <v>0</v>
      </c>
      <c r="D13" s="57">
        <f>+D14+D15+D16+D17+D18</f>
        <v>0</v>
      </c>
      <c r="E13" s="69">
        <f>+E14+E15+E16+E17+E18</f>
        <v>0</v>
      </c>
      <c r="F13" s="89"/>
    </row>
    <row r="14" spans="1:6" s="1" customFormat="1" ht="18" customHeight="1">
      <c r="A14" s="540" t="s">
        <v>54</v>
      </c>
      <c r="B14" s="511" t="s">
        <v>141</v>
      </c>
      <c r="C14" s="48"/>
      <c r="D14" s="58"/>
      <c r="E14" s="70"/>
      <c r="F14" s="88"/>
    </row>
    <row r="15" spans="1:6" s="1" customFormat="1" ht="18" customHeight="1">
      <c r="A15" s="541" t="s">
        <v>55</v>
      </c>
      <c r="B15" s="512" t="s">
        <v>142</v>
      </c>
      <c r="C15" s="49"/>
      <c r="D15" s="59"/>
      <c r="E15" s="71"/>
      <c r="F15" s="80"/>
    </row>
    <row r="16" spans="1:6" s="1" customFormat="1" ht="18" customHeight="1">
      <c r="A16" s="541" t="s">
        <v>56</v>
      </c>
      <c r="B16" s="512" t="s">
        <v>143</v>
      </c>
      <c r="C16" s="49"/>
      <c r="D16" s="59"/>
      <c r="E16" s="71"/>
      <c r="F16" s="80"/>
    </row>
    <row r="17" spans="1:6" s="1" customFormat="1" ht="18" customHeight="1">
      <c r="A17" s="541" t="s">
        <v>57</v>
      </c>
      <c r="B17" s="512" t="s">
        <v>144</v>
      </c>
      <c r="C17" s="49"/>
      <c r="D17" s="59"/>
      <c r="E17" s="71"/>
      <c r="F17" s="81"/>
    </row>
    <row r="18" spans="1:6" s="1" customFormat="1" ht="18" customHeight="1">
      <c r="A18" s="541" t="s">
        <v>58</v>
      </c>
      <c r="B18" s="512" t="s">
        <v>145</v>
      </c>
      <c r="C18" s="49">
        <v>0</v>
      </c>
      <c r="D18" s="59">
        <v>0</v>
      </c>
      <c r="E18" s="71">
        <v>0</v>
      </c>
      <c r="F18" s="80"/>
    </row>
    <row r="19" spans="1:6" s="1" customFormat="1" ht="18" customHeight="1" thickBot="1">
      <c r="A19" s="542" t="s">
        <v>64</v>
      </c>
      <c r="B19" s="513" t="s">
        <v>146</v>
      </c>
      <c r="C19" s="50"/>
      <c r="D19" s="60"/>
      <c r="E19" s="72"/>
      <c r="F19" s="87"/>
    </row>
    <row r="20" spans="1:6" s="1" customFormat="1" ht="18" customHeight="1" thickBot="1">
      <c r="A20" s="539" t="s">
        <v>3</v>
      </c>
      <c r="B20" s="510" t="s">
        <v>147</v>
      </c>
      <c r="C20" s="47">
        <f>+C21+C22+C23+C24+C25</f>
        <v>0</v>
      </c>
      <c r="D20" s="57">
        <f>+D21+D22+D23+D24+D25</f>
        <v>0</v>
      </c>
      <c r="E20" s="69">
        <f>+E21+E22+E23+E24+E25</f>
        <v>0</v>
      </c>
      <c r="F20" s="103"/>
    </row>
    <row r="21" spans="1:6" s="1" customFormat="1" ht="18" customHeight="1">
      <c r="A21" s="540" t="s">
        <v>38</v>
      </c>
      <c r="B21" s="511" t="s">
        <v>148</v>
      </c>
      <c r="C21" s="48"/>
      <c r="D21" s="58"/>
      <c r="E21" s="70"/>
      <c r="F21" s="88"/>
    </row>
    <row r="22" spans="1:6" s="1" customFormat="1" ht="18" customHeight="1">
      <c r="A22" s="541" t="s">
        <v>149</v>
      </c>
      <c r="B22" s="512" t="s">
        <v>150</v>
      </c>
      <c r="C22" s="49"/>
      <c r="D22" s="59"/>
      <c r="E22" s="71"/>
      <c r="F22" s="80"/>
    </row>
    <row r="23" spans="1:6" s="1" customFormat="1" ht="18" customHeight="1">
      <c r="A23" s="541" t="s">
        <v>151</v>
      </c>
      <c r="B23" s="512" t="s">
        <v>152</v>
      </c>
      <c r="C23" s="49"/>
      <c r="D23" s="59"/>
      <c r="E23" s="71"/>
      <c r="F23" s="79"/>
    </row>
    <row r="24" spans="1:6" s="1" customFormat="1" ht="18" customHeight="1">
      <c r="A24" s="541" t="s">
        <v>153</v>
      </c>
      <c r="B24" s="512" t="s">
        <v>154</v>
      </c>
      <c r="C24" s="49"/>
      <c r="D24" s="59"/>
      <c r="E24" s="71"/>
      <c r="F24" s="81"/>
    </row>
    <row r="25" spans="1:6" s="1" customFormat="1" ht="18" customHeight="1">
      <c r="A25" s="541" t="s">
        <v>89</v>
      </c>
      <c r="B25" s="512" t="s">
        <v>155</v>
      </c>
      <c r="C25" s="49">
        <v>0</v>
      </c>
      <c r="D25" s="59">
        <v>0</v>
      </c>
      <c r="E25" s="71">
        <v>0</v>
      </c>
      <c r="F25" s="80"/>
    </row>
    <row r="26" spans="1:6" s="1" customFormat="1" ht="18" customHeight="1" thickBot="1">
      <c r="A26" s="542" t="s">
        <v>90</v>
      </c>
      <c r="B26" s="513" t="s">
        <v>156</v>
      </c>
      <c r="C26" s="50"/>
      <c r="D26" s="60"/>
      <c r="E26" s="72"/>
      <c r="F26" s="87"/>
    </row>
    <row r="27" spans="1:6" s="1" customFormat="1" ht="18" customHeight="1" thickBot="1">
      <c r="A27" s="539" t="s">
        <v>91</v>
      </c>
      <c r="B27" s="510" t="s">
        <v>157</v>
      </c>
      <c r="C27" s="51">
        <f>+C28+C31+C32+C33</f>
        <v>0</v>
      </c>
      <c r="D27" s="61">
        <f>+D28+D31+D32+D33</f>
        <v>0</v>
      </c>
      <c r="E27" s="73">
        <f>+E28+E31+E32+E33</f>
        <v>0</v>
      </c>
      <c r="F27" s="103"/>
    </row>
    <row r="28" spans="1:6" s="1" customFormat="1" ht="18" customHeight="1">
      <c r="A28" s="540" t="s">
        <v>39</v>
      </c>
      <c r="B28" s="511" t="s">
        <v>158</v>
      </c>
      <c r="C28" s="52"/>
      <c r="D28" s="62"/>
      <c r="E28" s="74"/>
      <c r="F28" s="88"/>
    </row>
    <row r="29" spans="1:6" s="1" customFormat="1" ht="18" customHeight="1">
      <c r="A29" s="541" t="s">
        <v>159</v>
      </c>
      <c r="B29" s="512" t="s">
        <v>160</v>
      </c>
      <c r="C29" s="49"/>
      <c r="D29" s="59"/>
      <c r="E29" s="71"/>
      <c r="F29" s="80"/>
    </row>
    <row r="30" spans="1:6" s="1" customFormat="1" ht="18" customHeight="1">
      <c r="A30" s="541" t="s">
        <v>161</v>
      </c>
      <c r="B30" s="512" t="s">
        <v>162</v>
      </c>
      <c r="C30" s="49"/>
      <c r="D30" s="59"/>
      <c r="E30" s="71"/>
      <c r="F30" s="80"/>
    </row>
    <row r="31" spans="1:6" s="1" customFormat="1" ht="18" customHeight="1">
      <c r="A31" s="541" t="s">
        <v>40</v>
      </c>
      <c r="B31" s="512" t="s">
        <v>119</v>
      </c>
      <c r="C31" s="49"/>
      <c r="D31" s="59"/>
      <c r="E31" s="71"/>
      <c r="F31" s="80"/>
    </row>
    <row r="32" spans="1:6" s="1" customFormat="1" ht="18" customHeight="1">
      <c r="A32" s="541" t="s">
        <v>163</v>
      </c>
      <c r="B32" s="512" t="s">
        <v>164</v>
      </c>
      <c r="C32" s="49"/>
      <c r="D32" s="59"/>
      <c r="E32" s="71"/>
      <c r="F32" s="80"/>
    </row>
    <row r="33" spans="1:6" s="1" customFormat="1" ht="18" customHeight="1" thickBot="1">
      <c r="A33" s="542" t="s">
        <v>165</v>
      </c>
      <c r="B33" s="513" t="s">
        <v>166</v>
      </c>
      <c r="C33" s="50"/>
      <c r="D33" s="60"/>
      <c r="E33" s="72"/>
      <c r="F33" s="80"/>
    </row>
    <row r="34" spans="1:6" s="1" customFormat="1" ht="18" customHeight="1" thickBot="1">
      <c r="A34" s="539" t="s">
        <v>5</v>
      </c>
      <c r="B34" s="510" t="s">
        <v>167</v>
      </c>
      <c r="C34" s="47">
        <f>SUM(C35:C44)</f>
        <v>0</v>
      </c>
      <c r="D34" s="57">
        <f>SUM(D35:D44)</f>
        <v>0</v>
      </c>
      <c r="E34" s="69">
        <f>SUM(E35:E44)</f>
        <v>0</v>
      </c>
      <c r="F34" s="7"/>
    </row>
    <row r="35" spans="1:6" s="1" customFormat="1" ht="18" customHeight="1">
      <c r="A35" s="540" t="s">
        <v>41</v>
      </c>
      <c r="B35" s="511" t="s">
        <v>168</v>
      </c>
      <c r="C35" s="48"/>
      <c r="D35" s="58"/>
      <c r="E35" s="70"/>
      <c r="F35" s="91"/>
    </row>
    <row r="36" spans="1:6" s="1" customFormat="1" ht="18" customHeight="1">
      <c r="A36" s="541" t="s">
        <v>42</v>
      </c>
      <c r="B36" s="512" t="s">
        <v>169</v>
      </c>
      <c r="C36" s="49"/>
      <c r="D36" s="59"/>
      <c r="E36" s="71"/>
      <c r="F36" s="82"/>
    </row>
    <row r="37" spans="1:6" s="1" customFormat="1" ht="18" customHeight="1">
      <c r="A37" s="541" t="s">
        <v>43</v>
      </c>
      <c r="B37" s="512" t="s">
        <v>170</v>
      </c>
      <c r="C37" s="49"/>
      <c r="D37" s="59"/>
      <c r="E37" s="71"/>
      <c r="F37" s="82"/>
    </row>
    <row r="38" spans="1:6" s="1" customFormat="1" ht="18" customHeight="1">
      <c r="A38" s="541" t="s">
        <v>93</v>
      </c>
      <c r="B38" s="512" t="s">
        <v>171</v>
      </c>
      <c r="C38" s="49"/>
      <c r="D38" s="59"/>
      <c r="E38" s="71"/>
      <c r="F38" s="82"/>
    </row>
    <row r="39" spans="1:6" s="1" customFormat="1" ht="18" customHeight="1">
      <c r="A39" s="541" t="s">
        <v>94</v>
      </c>
      <c r="B39" s="512" t="s">
        <v>172</v>
      </c>
      <c r="C39" s="49"/>
      <c r="D39" s="59"/>
      <c r="E39" s="71"/>
      <c r="F39" s="82"/>
    </row>
    <row r="40" spans="1:6" s="1" customFormat="1" ht="18" customHeight="1">
      <c r="A40" s="541" t="s">
        <v>95</v>
      </c>
      <c r="B40" s="512" t="s">
        <v>173</v>
      </c>
      <c r="C40" s="49"/>
      <c r="D40" s="59"/>
      <c r="E40" s="71"/>
      <c r="F40" s="82"/>
    </row>
    <row r="41" spans="1:6" s="1" customFormat="1" ht="18" customHeight="1">
      <c r="A41" s="541" t="s">
        <v>96</v>
      </c>
      <c r="B41" s="512" t="s">
        <v>174</v>
      </c>
      <c r="C41" s="49"/>
      <c r="D41" s="59"/>
      <c r="E41" s="71"/>
      <c r="F41" s="83"/>
    </row>
    <row r="42" spans="1:6" s="1" customFormat="1" ht="18" customHeight="1">
      <c r="A42" s="541" t="s">
        <v>175</v>
      </c>
      <c r="B42" s="512" t="s">
        <v>176</v>
      </c>
      <c r="C42" s="49"/>
      <c r="D42" s="59"/>
      <c r="E42" s="71"/>
      <c r="F42" s="82"/>
    </row>
    <row r="43" spans="1:6" s="1" customFormat="1" ht="18" customHeight="1">
      <c r="A43" s="541" t="s">
        <v>126</v>
      </c>
      <c r="B43" s="512" t="s">
        <v>177</v>
      </c>
      <c r="C43" s="53"/>
      <c r="D43" s="63"/>
      <c r="E43" s="75"/>
      <c r="F43" s="82"/>
    </row>
    <row r="44" spans="1:6" s="1" customFormat="1" ht="18" customHeight="1" thickBot="1">
      <c r="A44" s="542" t="s">
        <v>178</v>
      </c>
      <c r="B44" s="513" t="s">
        <v>179</v>
      </c>
      <c r="C44" s="54"/>
      <c r="D44" s="64"/>
      <c r="E44" s="76"/>
      <c r="F44" s="90"/>
    </row>
    <row r="45" spans="1:6" s="1" customFormat="1" ht="18" customHeight="1" thickBot="1">
      <c r="A45" s="539" t="s">
        <v>6</v>
      </c>
      <c r="B45" s="510" t="s">
        <v>180</v>
      </c>
      <c r="C45" s="47">
        <f>SUM(C46:C50)</f>
        <v>0</v>
      </c>
      <c r="D45" s="57">
        <f>SUM(D46:D50)</f>
        <v>0</v>
      </c>
      <c r="E45" s="69">
        <f>SUM(E46:E50)</f>
        <v>0</v>
      </c>
      <c r="F45" s="103"/>
    </row>
    <row r="46" spans="1:6" s="1" customFormat="1" ht="18" customHeight="1">
      <c r="A46" s="540" t="s">
        <v>44</v>
      </c>
      <c r="B46" s="511" t="s">
        <v>181</v>
      </c>
      <c r="C46" s="55"/>
      <c r="D46" s="65"/>
      <c r="E46" s="77"/>
      <c r="F46" s="92"/>
    </row>
    <row r="47" spans="1:6" s="1" customFormat="1" ht="18" customHeight="1">
      <c r="A47" s="541" t="s">
        <v>45</v>
      </c>
      <c r="B47" s="512" t="s">
        <v>182</v>
      </c>
      <c r="C47" s="53"/>
      <c r="D47" s="63"/>
      <c r="E47" s="75"/>
      <c r="F47" s="81"/>
    </row>
    <row r="48" spans="1:6" s="1" customFormat="1" ht="18" customHeight="1">
      <c r="A48" s="541" t="s">
        <v>183</v>
      </c>
      <c r="B48" s="512" t="s">
        <v>184</v>
      </c>
      <c r="C48" s="53"/>
      <c r="D48" s="63"/>
      <c r="E48" s="75"/>
      <c r="F48" s="82"/>
    </row>
    <row r="49" spans="1:6" s="1" customFormat="1" ht="18" customHeight="1">
      <c r="A49" s="541" t="s">
        <v>185</v>
      </c>
      <c r="B49" s="512" t="s">
        <v>186</v>
      </c>
      <c r="C49" s="53"/>
      <c r="D49" s="63"/>
      <c r="E49" s="75"/>
      <c r="F49" s="80"/>
    </row>
    <row r="50" spans="1:6" s="1" customFormat="1" ht="18" customHeight="1" thickBot="1">
      <c r="A50" s="542" t="s">
        <v>187</v>
      </c>
      <c r="B50" s="513" t="s">
        <v>188</v>
      </c>
      <c r="C50" s="54"/>
      <c r="D50" s="64"/>
      <c r="E50" s="76"/>
      <c r="F50" s="87"/>
    </row>
    <row r="51" spans="1:6" s="1" customFormat="1" ht="18" customHeight="1" thickBot="1">
      <c r="A51" s="539" t="s">
        <v>97</v>
      </c>
      <c r="B51" s="510" t="s">
        <v>189</v>
      </c>
      <c r="C51" s="47">
        <f>SUM(C52:C54)</f>
        <v>0</v>
      </c>
      <c r="D51" s="57">
        <f>SUM(D52:D54)</f>
        <v>0</v>
      </c>
      <c r="E51" s="69">
        <f>SUM(E52:E54)</f>
        <v>0</v>
      </c>
      <c r="F51" s="7"/>
    </row>
    <row r="52" spans="1:6" s="1" customFormat="1" ht="18" customHeight="1">
      <c r="A52" s="540" t="s">
        <v>46</v>
      </c>
      <c r="B52" s="511" t="s">
        <v>190</v>
      </c>
      <c r="C52" s="48"/>
      <c r="D52" s="58"/>
      <c r="E52" s="70"/>
      <c r="F52" s="92"/>
    </row>
    <row r="53" spans="1:6" s="1" customFormat="1" ht="18" customHeight="1">
      <c r="A53" s="541" t="s">
        <v>47</v>
      </c>
      <c r="B53" s="512" t="s">
        <v>191</v>
      </c>
      <c r="C53" s="49"/>
      <c r="D53" s="59"/>
      <c r="E53" s="71"/>
      <c r="F53" s="82"/>
    </row>
    <row r="54" spans="1:8" s="1" customFormat="1" ht="18" customHeight="1">
      <c r="A54" s="541" t="s">
        <v>98</v>
      </c>
      <c r="B54" s="512" t="s">
        <v>192</v>
      </c>
      <c r="C54" s="49"/>
      <c r="D54" s="59"/>
      <c r="E54" s="71"/>
      <c r="F54" s="79"/>
      <c r="H54" s="8"/>
    </row>
    <row r="55" spans="1:6" s="1" customFormat="1" ht="18" customHeight="1" thickBot="1">
      <c r="A55" s="542" t="s">
        <v>193</v>
      </c>
      <c r="B55" s="513" t="s">
        <v>194</v>
      </c>
      <c r="C55" s="50"/>
      <c r="D55" s="60"/>
      <c r="E55" s="72"/>
      <c r="F55" s="94"/>
    </row>
    <row r="56" spans="1:6" s="1" customFormat="1" ht="18" customHeight="1" thickBot="1">
      <c r="A56" s="539" t="s">
        <v>8</v>
      </c>
      <c r="B56" s="514" t="s">
        <v>195</v>
      </c>
      <c r="C56" s="47">
        <f>SUM(C57:C59)</f>
        <v>0</v>
      </c>
      <c r="D56" s="57">
        <f>SUM(D57:D59)</f>
        <v>0</v>
      </c>
      <c r="E56" s="69">
        <f>SUM(E57:E59)</f>
        <v>0</v>
      </c>
      <c r="F56" s="95"/>
    </row>
    <row r="57" spans="1:6" s="1" customFormat="1" ht="18" customHeight="1">
      <c r="A57" s="540" t="s">
        <v>99</v>
      </c>
      <c r="B57" s="511" t="s">
        <v>196</v>
      </c>
      <c r="C57" s="53"/>
      <c r="D57" s="63"/>
      <c r="E57" s="75"/>
      <c r="F57" s="92"/>
    </row>
    <row r="58" spans="1:6" s="1" customFormat="1" ht="18" customHeight="1">
      <c r="A58" s="541" t="s">
        <v>100</v>
      </c>
      <c r="B58" s="512" t="s">
        <v>197</v>
      </c>
      <c r="C58" s="53"/>
      <c r="D58" s="63"/>
      <c r="E58" s="75"/>
      <c r="F58" s="82"/>
    </row>
    <row r="59" spans="1:6" s="1" customFormat="1" ht="18" customHeight="1">
      <c r="A59" s="541" t="s">
        <v>198</v>
      </c>
      <c r="B59" s="512" t="s">
        <v>199</v>
      </c>
      <c r="C59" s="53"/>
      <c r="D59" s="63"/>
      <c r="E59" s="75"/>
      <c r="F59" s="84"/>
    </row>
    <row r="60" spans="1:6" s="1" customFormat="1" ht="18" customHeight="1" thickBot="1">
      <c r="A60" s="542" t="s">
        <v>200</v>
      </c>
      <c r="B60" s="513" t="s">
        <v>201</v>
      </c>
      <c r="C60" s="53"/>
      <c r="D60" s="63"/>
      <c r="E60" s="75"/>
      <c r="F60" s="96"/>
    </row>
    <row r="61" spans="1:6" s="1" customFormat="1" ht="18" customHeight="1" thickBot="1">
      <c r="A61" s="539" t="s">
        <v>9</v>
      </c>
      <c r="B61" s="510" t="s">
        <v>202</v>
      </c>
      <c r="C61" s="51">
        <f>+C6+C13+C20+C27+C34+C45+C51+C56</f>
        <v>0</v>
      </c>
      <c r="D61" s="61">
        <f>+D6+D13+D20+D27+D34+D45+D51+D56</f>
        <v>0</v>
      </c>
      <c r="E61" s="73">
        <f>+E6+E13+E20+E27+E34+E45+E51+E56</f>
        <v>0</v>
      </c>
      <c r="F61" s="103"/>
    </row>
    <row r="62" spans="1:6" s="1" customFormat="1" ht="18" customHeight="1" thickBot="1">
      <c r="A62" s="543" t="s">
        <v>203</v>
      </c>
      <c r="B62" s="514" t="s">
        <v>204</v>
      </c>
      <c r="C62" s="47">
        <f>SUM(C63:C65)</f>
        <v>0</v>
      </c>
      <c r="D62" s="57">
        <f>SUM(D63:D65)</f>
        <v>0</v>
      </c>
      <c r="E62" s="69">
        <f>SUM(E63:E65)</f>
        <v>0</v>
      </c>
      <c r="F62" s="93"/>
    </row>
    <row r="63" spans="1:6" s="1" customFormat="1" ht="18" customHeight="1">
      <c r="A63" s="540" t="s">
        <v>205</v>
      </c>
      <c r="B63" s="511" t="s">
        <v>206</v>
      </c>
      <c r="C63" s="53"/>
      <c r="D63" s="63"/>
      <c r="E63" s="75"/>
      <c r="F63" s="92"/>
    </row>
    <row r="64" spans="1:6" s="1" customFormat="1" ht="18" customHeight="1">
      <c r="A64" s="541" t="s">
        <v>207</v>
      </c>
      <c r="B64" s="512" t="s">
        <v>208</v>
      </c>
      <c r="C64" s="53"/>
      <c r="D64" s="63"/>
      <c r="E64" s="75"/>
      <c r="F64" s="82"/>
    </row>
    <row r="65" spans="1:6" s="1" customFormat="1" ht="18" customHeight="1" thickBot="1">
      <c r="A65" s="542" t="s">
        <v>209</v>
      </c>
      <c r="B65" s="515" t="s">
        <v>210</v>
      </c>
      <c r="C65" s="53"/>
      <c r="D65" s="63"/>
      <c r="E65" s="75"/>
      <c r="F65" s="90"/>
    </row>
    <row r="66" spans="1:6" s="1" customFormat="1" ht="18" customHeight="1" thickBot="1">
      <c r="A66" s="543" t="s">
        <v>211</v>
      </c>
      <c r="B66" s="514" t="s">
        <v>212</v>
      </c>
      <c r="C66" s="47">
        <f>SUM(C67:C70)</f>
        <v>0</v>
      </c>
      <c r="D66" s="57">
        <f>SUM(D67:D70)</f>
        <v>0</v>
      </c>
      <c r="E66" s="69">
        <f>SUM(E67:E70)</f>
        <v>0</v>
      </c>
      <c r="F66" s="93"/>
    </row>
    <row r="67" spans="1:6" s="1" customFormat="1" ht="18" customHeight="1">
      <c r="A67" s="540" t="s">
        <v>213</v>
      </c>
      <c r="B67" s="511" t="s">
        <v>214</v>
      </c>
      <c r="C67" s="53"/>
      <c r="D67" s="63"/>
      <c r="E67" s="75"/>
      <c r="F67" s="97"/>
    </row>
    <row r="68" spans="1:6" s="1" customFormat="1" ht="18" customHeight="1">
      <c r="A68" s="541" t="s">
        <v>68</v>
      </c>
      <c r="B68" s="512" t="s">
        <v>215</v>
      </c>
      <c r="C68" s="53"/>
      <c r="D68" s="63"/>
      <c r="E68" s="75"/>
      <c r="F68" s="82"/>
    </row>
    <row r="69" spans="1:6" s="1" customFormat="1" ht="18" customHeight="1">
      <c r="A69" s="541" t="s">
        <v>216</v>
      </c>
      <c r="B69" s="512" t="s">
        <v>217</v>
      </c>
      <c r="C69" s="53"/>
      <c r="D69" s="63"/>
      <c r="E69" s="75"/>
      <c r="F69" s="82"/>
    </row>
    <row r="70" spans="1:6" s="1" customFormat="1" ht="18" customHeight="1" thickBot="1">
      <c r="A70" s="542" t="s">
        <v>218</v>
      </c>
      <c r="B70" s="513" t="s">
        <v>219</v>
      </c>
      <c r="C70" s="53"/>
      <c r="D70" s="63"/>
      <c r="E70" s="75"/>
      <c r="F70" s="90"/>
    </row>
    <row r="71" spans="1:6" s="1" customFormat="1" ht="18" customHeight="1" thickBot="1">
      <c r="A71" s="543" t="s">
        <v>220</v>
      </c>
      <c r="B71" s="514" t="s">
        <v>221</v>
      </c>
      <c r="C71" s="47">
        <f>SUM(C72:C73)</f>
        <v>0</v>
      </c>
      <c r="D71" s="57">
        <f>SUM(D72:D73)</f>
        <v>0</v>
      </c>
      <c r="E71" s="69">
        <f>SUM(E72:E73)</f>
        <v>0</v>
      </c>
      <c r="F71" s="93"/>
    </row>
    <row r="72" spans="1:6" s="1" customFormat="1" ht="18" customHeight="1">
      <c r="A72" s="540" t="s">
        <v>101</v>
      </c>
      <c r="B72" s="511" t="s">
        <v>222</v>
      </c>
      <c r="C72" s="53">
        <v>0</v>
      </c>
      <c r="D72" s="63">
        <v>0</v>
      </c>
      <c r="E72" s="75"/>
      <c r="F72" s="88"/>
    </row>
    <row r="73" spans="1:6" s="1" customFormat="1" ht="18" customHeight="1" thickBot="1">
      <c r="A73" s="542" t="s">
        <v>102</v>
      </c>
      <c r="B73" s="513" t="s">
        <v>223</v>
      </c>
      <c r="C73" s="53"/>
      <c r="D73" s="63"/>
      <c r="E73" s="75"/>
      <c r="F73" s="87"/>
    </row>
    <row r="74" spans="1:6" s="1" customFormat="1" ht="18" customHeight="1" thickBot="1">
      <c r="A74" s="543" t="s">
        <v>224</v>
      </c>
      <c r="B74" s="514" t="s">
        <v>225</v>
      </c>
      <c r="C74" s="47">
        <f>SUM(C75:C77)</f>
        <v>0</v>
      </c>
      <c r="D74" s="57">
        <f>SUM(D75:D77)</f>
        <v>0</v>
      </c>
      <c r="E74" s="69">
        <f>SUM(E75:E77)</f>
        <v>0</v>
      </c>
      <c r="F74" s="89"/>
    </row>
    <row r="75" spans="1:7" s="1" customFormat="1" ht="18" customHeight="1">
      <c r="A75" s="540" t="s">
        <v>226</v>
      </c>
      <c r="B75" s="511" t="s">
        <v>227</v>
      </c>
      <c r="C75" s="53"/>
      <c r="D75" s="63"/>
      <c r="E75" s="75"/>
      <c r="F75" s="98"/>
      <c r="G75" s="67"/>
    </row>
    <row r="76" spans="1:6" ht="18" customHeight="1">
      <c r="A76" s="541" t="s">
        <v>228</v>
      </c>
      <c r="B76" s="512" t="s">
        <v>229</v>
      </c>
      <c r="C76" s="53"/>
      <c r="D76" s="63"/>
      <c r="E76" s="75"/>
      <c r="F76" s="85"/>
    </row>
    <row r="77" spans="1:6" ht="18" customHeight="1" thickBot="1">
      <c r="A77" s="542" t="s">
        <v>230</v>
      </c>
      <c r="B77" s="513" t="s">
        <v>231</v>
      </c>
      <c r="C77" s="53"/>
      <c r="D77" s="63"/>
      <c r="E77" s="75"/>
      <c r="F77" s="99"/>
    </row>
    <row r="78" spans="1:6" ht="18" customHeight="1" thickBot="1">
      <c r="A78" s="543" t="s">
        <v>232</v>
      </c>
      <c r="B78" s="514" t="s">
        <v>233</v>
      </c>
      <c r="C78" s="47">
        <f>SUM(C79:C82)</f>
        <v>0</v>
      </c>
      <c r="D78" s="57">
        <f>SUM(D79:D82)</f>
        <v>0</v>
      </c>
      <c r="E78" s="69">
        <f>SUM(E79:E82)</f>
        <v>0</v>
      </c>
      <c r="F78" s="101"/>
    </row>
    <row r="79" spans="1:6" ht="18" customHeight="1">
      <c r="A79" s="544" t="s">
        <v>234</v>
      </c>
      <c r="B79" s="511" t="s">
        <v>235</v>
      </c>
      <c r="C79" s="53"/>
      <c r="D79" s="63"/>
      <c r="E79" s="75"/>
      <c r="F79" s="100"/>
    </row>
    <row r="80" spans="1:6" ht="18" customHeight="1">
      <c r="A80" s="545" t="s">
        <v>236</v>
      </c>
      <c r="B80" s="512" t="s">
        <v>237</v>
      </c>
      <c r="C80" s="53"/>
      <c r="D80" s="63"/>
      <c r="E80" s="75"/>
      <c r="F80" s="85"/>
    </row>
    <row r="81" spans="1:6" ht="18" customHeight="1">
      <c r="A81" s="545" t="s">
        <v>238</v>
      </c>
      <c r="B81" s="512" t="s">
        <v>239</v>
      </c>
      <c r="C81" s="53"/>
      <c r="D81" s="63"/>
      <c r="E81" s="75"/>
      <c r="F81" s="85"/>
    </row>
    <row r="82" spans="1:6" ht="18" customHeight="1" thickBot="1">
      <c r="A82" s="546" t="s">
        <v>240</v>
      </c>
      <c r="B82" s="513" t="s">
        <v>241</v>
      </c>
      <c r="C82" s="53"/>
      <c r="D82" s="63"/>
      <c r="E82" s="75"/>
      <c r="F82" s="99"/>
    </row>
    <row r="83" spans="1:6" ht="18" customHeight="1" thickBot="1">
      <c r="A83" s="543" t="s">
        <v>242</v>
      </c>
      <c r="B83" s="514" t="s">
        <v>243</v>
      </c>
      <c r="C83" s="56"/>
      <c r="D83" s="66"/>
      <c r="E83" s="78"/>
      <c r="F83" s="101"/>
    </row>
    <row r="84" spans="1:6" ht="18" customHeight="1" thickBot="1">
      <c r="A84" s="543" t="s">
        <v>244</v>
      </c>
      <c r="B84" s="516" t="s">
        <v>245</v>
      </c>
      <c r="C84" s="51">
        <f>+C62+C66+C71+C74+C78+C83</f>
        <v>0</v>
      </c>
      <c r="D84" s="61">
        <f>+D62+D66+D71+D74+D78+D83</f>
        <v>0</v>
      </c>
      <c r="E84" s="73">
        <f>+E62+E66+E71+E74+E78+E83</f>
        <v>0</v>
      </c>
      <c r="F84" s="101"/>
    </row>
    <row r="85" spans="1:6" ht="18" customHeight="1" thickBot="1">
      <c r="A85" s="547" t="s">
        <v>246</v>
      </c>
      <c r="B85" s="517" t="s">
        <v>247</v>
      </c>
      <c r="C85" s="51">
        <f>+C61+C84</f>
        <v>0</v>
      </c>
      <c r="D85" s="61">
        <f>+D61+D84</f>
        <v>0</v>
      </c>
      <c r="E85" s="73">
        <f>+E61+E84</f>
        <v>0</v>
      </c>
      <c r="F85" s="103"/>
    </row>
    <row r="86" spans="1:5" ht="15.75">
      <c r="A86" s="40"/>
      <c r="B86" s="41"/>
      <c r="C86" s="43"/>
      <c r="D86" s="43"/>
      <c r="E86" s="43"/>
    </row>
    <row r="87" spans="1:6" ht="15.75" customHeight="1">
      <c r="A87" s="651" t="s">
        <v>357</v>
      </c>
      <c r="B87" s="651"/>
      <c r="C87" s="651"/>
      <c r="D87" s="651"/>
      <c r="E87" s="651"/>
      <c r="F87" s="651"/>
    </row>
    <row r="88" spans="1:5" ht="15.75">
      <c r="A88" s="5"/>
      <c r="B88" s="5"/>
      <c r="C88" s="5"/>
      <c r="D88" s="5"/>
      <c r="E88" s="5"/>
    </row>
    <row r="89" spans="1:6" ht="16.5" thickBot="1">
      <c r="A89" s="664" t="s">
        <v>73</v>
      </c>
      <c r="B89" s="664"/>
      <c r="C89" s="694" t="s">
        <v>666</v>
      </c>
      <c r="D89" s="694"/>
      <c r="E89" s="694"/>
      <c r="F89" s="694"/>
    </row>
    <row r="90" spans="1:6" ht="24.75" customHeight="1">
      <c r="A90" s="684" t="s">
        <v>37</v>
      </c>
      <c r="B90" s="682" t="s">
        <v>28</v>
      </c>
      <c r="C90" s="652" t="s">
        <v>687</v>
      </c>
      <c r="D90" s="653"/>
      <c r="E90" s="653"/>
      <c r="F90" s="655" t="s">
        <v>125</v>
      </c>
    </row>
    <row r="91" spans="1:6" ht="27" customHeight="1" thickBot="1">
      <c r="A91" s="685"/>
      <c r="B91" s="683"/>
      <c r="C91" s="154" t="s">
        <v>123</v>
      </c>
      <c r="D91" s="155" t="s">
        <v>124</v>
      </c>
      <c r="E91" s="156" t="s">
        <v>362</v>
      </c>
      <c r="F91" s="656"/>
    </row>
    <row r="92" spans="1:6" ht="16.5" thickBot="1">
      <c r="A92" s="3">
        <v>1</v>
      </c>
      <c r="B92" s="4">
        <v>2</v>
      </c>
      <c r="C92" s="31">
        <v>3</v>
      </c>
      <c r="D92" s="4">
        <v>4</v>
      </c>
      <c r="E92" s="109">
        <v>5</v>
      </c>
      <c r="F92" s="44">
        <v>6</v>
      </c>
    </row>
    <row r="93" spans="1:6" ht="18" customHeight="1" thickBot="1">
      <c r="A93" s="550" t="s">
        <v>1</v>
      </c>
      <c r="B93" s="519" t="s">
        <v>653</v>
      </c>
      <c r="C93" s="104">
        <f>SUM(C94:C98)</f>
        <v>0</v>
      </c>
      <c r="D93" s="115">
        <f>SUM(D94:D98)</f>
        <v>0</v>
      </c>
      <c r="E93" s="110">
        <f>SUM(E94:E98)</f>
        <v>0</v>
      </c>
      <c r="F93" s="124"/>
    </row>
    <row r="94" spans="1:6" ht="18" customHeight="1">
      <c r="A94" s="551" t="s">
        <v>48</v>
      </c>
      <c r="B94" s="520" t="s">
        <v>29</v>
      </c>
      <c r="C94" s="105"/>
      <c r="D94" s="116"/>
      <c r="E94" s="111"/>
      <c r="F94" s="121"/>
    </row>
    <row r="95" spans="1:6" ht="18" customHeight="1">
      <c r="A95" s="541" t="s">
        <v>49</v>
      </c>
      <c r="B95" s="521" t="s">
        <v>103</v>
      </c>
      <c r="C95" s="49"/>
      <c r="D95" s="59"/>
      <c r="E95" s="71"/>
      <c r="F95" s="122"/>
    </row>
    <row r="96" spans="1:6" ht="18" customHeight="1">
      <c r="A96" s="541" t="s">
        <v>50</v>
      </c>
      <c r="B96" s="521" t="s">
        <v>67</v>
      </c>
      <c r="C96" s="50"/>
      <c r="D96" s="60"/>
      <c r="E96" s="72"/>
      <c r="F96" s="122"/>
    </row>
    <row r="97" spans="1:6" ht="18" customHeight="1">
      <c r="A97" s="541" t="s">
        <v>51</v>
      </c>
      <c r="B97" s="522" t="s">
        <v>104</v>
      </c>
      <c r="C97" s="50"/>
      <c r="D97" s="60"/>
      <c r="E97" s="72"/>
      <c r="F97" s="122"/>
    </row>
    <row r="98" spans="1:6" ht="18" customHeight="1">
      <c r="A98" s="541" t="s">
        <v>59</v>
      </c>
      <c r="B98" s="523" t="s">
        <v>105</v>
      </c>
      <c r="C98" s="50"/>
      <c r="D98" s="60"/>
      <c r="E98" s="72"/>
      <c r="F98" s="122"/>
    </row>
    <row r="99" spans="1:6" ht="18" customHeight="1">
      <c r="A99" s="541" t="s">
        <v>52</v>
      </c>
      <c r="B99" s="521" t="s">
        <v>248</v>
      </c>
      <c r="C99" s="50"/>
      <c r="D99" s="60"/>
      <c r="E99" s="72"/>
      <c r="F99" s="122"/>
    </row>
    <row r="100" spans="1:6" ht="18" customHeight="1">
      <c r="A100" s="541" t="s">
        <v>53</v>
      </c>
      <c r="B100" s="524" t="s">
        <v>249</v>
      </c>
      <c r="C100" s="50"/>
      <c r="D100" s="60"/>
      <c r="E100" s="72"/>
      <c r="F100" s="122"/>
    </row>
    <row r="101" spans="1:6" ht="18" customHeight="1">
      <c r="A101" s="541" t="s">
        <v>60</v>
      </c>
      <c r="B101" s="525" t="s">
        <v>250</v>
      </c>
      <c r="C101" s="50"/>
      <c r="D101" s="60"/>
      <c r="E101" s="72"/>
      <c r="F101" s="122"/>
    </row>
    <row r="102" spans="1:6" ht="18" customHeight="1">
      <c r="A102" s="541" t="s">
        <v>61</v>
      </c>
      <c r="B102" s="525" t="s">
        <v>251</v>
      </c>
      <c r="C102" s="50"/>
      <c r="D102" s="60"/>
      <c r="E102" s="72"/>
      <c r="F102" s="122"/>
    </row>
    <row r="103" spans="1:6" ht="18" customHeight="1">
      <c r="A103" s="541" t="s">
        <v>62</v>
      </c>
      <c r="B103" s="524" t="s">
        <v>252</v>
      </c>
      <c r="C103" s="50"/>
      <c r="D103" s="60"/>
      <c r="E103" s="72"/>
      <c r="F103" s="122"/>
    </row>
    <row r="104" spans="1:6" ht="18" customHeight="1">
      <c r="A104" s="541" t="s">
        <v>63</v>
      </c>
      <c r="B104" s="524" t="s">
        <v>253</v>
      </c>
      <c r="C104" s="50"/>
      <c r="D104" s="60"/>
      <c r="E104" s="72"/>
      <c r="F104" s="122"/>
    </row>
    <row r="105" spans="1:6" ht="18" customHeight="1">
      <c r="A105" s="541" t="s">
        <v>65</v>
      </c>
      <c r="B105" s="525" t="s">
        <v>254</v>
      </c>
      <c r="C105" s="50"/>
      <c r="D105" s="60"/>
      <c r="E105" s="72"/>
      <c r="F105" s="122"/>
    </row>
    <row r="106" spans="1:6" ht="18" customHeight="1">
      <c r="A106" s="552" t="s">
        <v>106</v>
      </c>
      <c r="B106" s="526" t="s">
        <v>255</v>
      </c>
      <c r="C106" s="50"/>
      <c r="D106" s="60"/>
      <c r="E106" s="72"/>
      <c r="F106" s="122"/>
    </row>
    <row r="107" spans="1:6" ht="18" customHeight="1">
      <c r="A107" s="541" t="s">
        <v>256</v>
      </c>
      <c r="B107" s="526" t="s">
        <v>257</v>
      </c>
      <c r="C107" s="50"/>
      <c r="D107" s="60"/>
      <c r="E107" s="72"/>
      <c r="F107" s="122"/>
    </row>
    <row r="108" spans="1:6" ht="18" customHeight="1" thickBot="1">
      <c r="A108" s="553" t="s">
        <v>258</v>
      </c>
      <c r="B108" s="527" t="s">
        <v>259</v>
      </c>
      <c r="C108" s="106"/>
      <c r="D108" s="117"/>
      <c r="E108" s="112"/>
      <c r="F108" s="123"/>
    </row>
    <row r="109" spans="1:6" ht="18" customHeight="1" thickBot="1">
      <c r="A109" s="539" t="s">
        <v>2</v>
      </c>
      <c r="B109" s="528" t="s">
        <v>654</v>
      </c>
      <c r="C109" s="47">
        <f>SUM(C110,C112,C114,)</f>
        <v>0</v>
      </c>
      <c r="D109" s="47">
        <f>SUM(D110,D112,D114,)</f>
        <v>0</v>
      </c>
      <c r="E109" s="47">
        <f>SUM(E110,E112,E114,)</f>
        <v>0</v>
      </c>
      <c r="F109" s="124"/>
    </row>
    <row r="110" spans="1:6" ht="18" customHeight="1">
      <c r="A110" s="540" t="s">
        <v>54</v>
      </c>
      <c r="B110" s="521" t="s">
        <v>260</v>
      </c>
      <c r="C110" s="48">
        <v>0</v>
      </c>
      <c r="D110" s="58">
        <v>0</v>
      </c>
      <c r="E110" s="70">
        <v>0</v>
      </c>
      <c r="F110" s="121"/>
    </row>
    <row r="111" spans="1:6" ht="18" customHeight="1">
      <c r="A111" s="540" t="s">
        <v>55</v>
      </c>
      <c r="B111" s="529" t="s">
        <v>261</v>
      </c>
      <c r="C111" s="48"/>
      <c r="D111" s="58"/>
      <c r="E111" s="70"/>
      <c r="F111" s="122"/>
    </row>
    <row r="112" spans="1:6" ht="18" customHeight="1">
      <c r="A112" s="540" t="s">
        <v>56</v>
      </c>
      <c r="B112" s="529" t="s">
        <v>107</v>
      </c>
      <c r="C112" s="49"/>
      <c r="D112" s="59"/>
      <c r="E112" s="71"/>
      <c r="F112" s="122"/>
    </row>
    <row r="113" spans="1:6" ht="18" customHeight="1">
      <c r="A113" s="540" t="s">
        <v>57</v>
      </c>
      <c r="B113" s="529" t="s">
        <v>262</v>
      </c>
      <c r="C113" s="71"/>
      <c r="D113" s="59"/>
      <c r="E113" s="71"/>
      <c r="F113" s="122"/>
    </row>
    <row r="114" spans="1:6" ht="18" customHeight="1">
      <c r="A114" s="540" t="s">
        <v>58</v>
      </c>
      <c r="B114" s="530" t="s">
        <v>263</v>
      </c>
      <c r="C114" s="71">
        <v>0</v>
      </c>
      <c r="D114" s="59">
        <v>0</v>
      </c>
      <c r="E114" s="59">
        <v>0</v>
      </c>
      <c r="F114" s="122"/>
    </row>
    <row r="115" spans="1:6" ht="18" customHeight="1">
      <c r="A115" s="540" t="s">
        <v>64</v>
      </c>
      <c r="B115" s="531" t="s">
        <v>264</v>
      </c>
      <c r="C115" s="71"/>
      <c r="D115" s="59"/>
      <c r="E115" s="71"/>
      <c r="F115" s="122"/>
    </row>
    <row r="116" spans="1:6" ht="18" customHeight="1">
      <c r="A116" s="540" t="s">
        <v>66</v>
      </c>
      <c r="B116" s="532" t="s">
        <v>265</v>
      </c>
      <c r="C116" s="71"/>
      <c r="D116" s="59"/>
      <c r="E116" s="71"/>
      <c r="F116" s="122"/>
    </row>
    <row r="117" spans="1:6" ht="18" customHeight="1">
      <c r="A117" s="540" t="s">
        <v>108</v>
      </c>
      <c r="B117" s="525" t="s">
        <v>251</v>
      </c>
      <c r="C117" s="71"/>
      <c r="D117" s="59"/>
      <c r="E117" s="71"/>
      <c r="F117" s="122"/>
    </row>
    <row r="118" spans="1:6" ht="18" customHeight="1">
      <c r="A118" s="540" t="s">
        <v>109</v>
      </c>
      <c r="B118" s="525" t="s">
        <v>266</v>
      </c>
      <c r="C118" s="71"/>
      <c r="D118" s="59"/>
      <c r="E118" s="71"/>
      <c r="F118" s="122"/>
    </row>
    <row r="119" spans="1:6" ht="18" customHeight="1">
      <c r="A119" s="540" t="s">
        <v>267</v>
      </c>
      <c r="B119" s="525" t="s">
        <v>268</v>
      </c>
      <c r="C119" s="71"/>
      <c r="D119" s="59"/>
      <c r="E119" s="71"/>
      <c r="F119" s="122"/>
    </row>
    <row r="120" spans="1:6" ht="18" customHeight="1">
      <c r="A120" s="540" t="s">
        <v>269</v>
      </c>
      <c r="B120" s="525" t="s">
        <v>254</v>
      </c>
      <c r="C120" s="71"/>
      <c r="D120" s="59"/>
      <c r="E120" s="71"/>
      <c r="F120" s="122"/>
    </row>
    <row r="121" spans="1:6" ht="18" customHeight="1">
      <c r="A121" s="540" t="s">
        <v>270</v>
      </c>
      <c r="B121" s="525" t="s">
        <v>271</v>
      </c>
      <c r="C121" s="71"/>
      <c r="D121" s="59"/>
      <c r="E121" s="71"/>
      <c r="F121" s="122"/>
    </row>
    <row r="122" spans="1:6" ht="18" customHeight="1" thickBot="1">
      <c r="A122" s="552" t="s">
        <v>272</v>
      </c>
      <c r="B122" s="525" t="s">
        <v>273</v>
      </c>
      <c r="C122" s="72">
        <v>0</v>
      </c>
      <c r="D122" s="60">
        <v>0</v>
      </c>
      <c r="E122" s="72">
        <v>0</v>
      </c>
      <c r="F122" s="123"/>
    </row>
    <row r="123" spans="1:6" ht="18" customHeight="1" thickBot="1">
      <c r="A123" s="539" t="s">
        <v>3</v>
      </c>
      <c r="B123" s="533" t="s">
        <v>274</v>
      </c>
      <c r="C123" s="47"/>
      <c r="D123" s="57"/>
      <c r="E123" s="69"/>
      <c r="F123" s="120"/>
    </row>
    <row r="124" spans="1:6" ht="18" customHeight="1">
      <c r="A124" s="540" t="s">
        <v>38</v>
      </c>
      <c r="B124" s="534" t="s">
        <v>33</v>
      </c>
      <c r="C124" s="48"/>
      <c r="D124" s="58"/>
      <c r="E124" s="70"/>
      <c r="F124" s="121"/>
    </row>
    <row r="125" spans="1:6" ht="18" customHeight="1" thickBot="1">
      <c r="A125" s="542" t="s">
        <v>149</v>
      </c>
      <c r="B125" s="529" t="s">
        <v>34</v>
      </c>
      <c r="C125" s="50"/>
      <c r="D125" s="60"/>
      <c r="E125" s="72"/>
      <c r="F125" s="123"/>
    </row>
    <row r="126" spans="1:6" ht="18" customHeight="1" thickBot="1">
      <c r="A126" s="539" t="s">
        <v>4</v>
      </c>
      <c r="B126" s="533" t="s">
        <v>275</v>
      </c>
      <c r="C126" s="47">
        <f>SUM(C93,C109,C123)</f>
        <v>0</v>
      </c>
      <c r="D126" s="47">
        <f>SUM(D93,D109,D123)</f>
        <v>0</v>
      </c>
      <c r="E126" s="47">
        <f>SUM(E93,E109,E123)</f>
        <v>0</v>
      </c>
      <c r="F126" s="165"/>
    </row>
    <row r="127" spans="1:6" ht="18" customHeight="1" thickBot="1">
      <c r="A127" s="539" t="s">
        <v>5</v>
      </c>
      <c r="B127" s="533" t="s">
        <v>276</v>
      </c>
      <c r="C127" s="47"/>
      <c r="D127" s="57"/>
      <c r="E127" s="69"/>
      <c r="F127" s="120"/>
    </row>
    <row r="128" spans="1:6" ht="18" customHeight="1">
      <c r="A128" s="540" t="s">
        <v>41</v>
      </c>
      <c r="B128" s="534" t="s">
        <v>277</v>
      </c>
      <c r="C128" s="71"/>
      <c r="D128" s="59"/>
      <c r="E128" s="71"/>
      <c r="F128" s="121"/>
    </row>
    <row r="129" spans="1:6" ht="18" customHeight="1">
      <c r="A129" s="540" t="s">
        <v>42</v>
      </c>
      <c r="B129" s="534" t="s">
        <v>278</v>
      </c>
      <c r="C129" s="71"/>
      <c r="D129" s="59"/>
      <c r="E129" s="71"/>
      <c r="F129" s="122"/>
    </row>
    <row r="130" spans="1:6" ht="18" customHeight="1" thickBot="1">
      <c r="A130" s="552" t="s">
        <v>43</v>
      </c>
      <c r="B130" s="535" t="s">
        <v>279</v>
      </c>
      <c r="C130" s="71"/>
      <c r="D130" s="59"/>
      <c r="E130" s="71"/>
      <c r="F130" s="123"/>
    </row>
    <row r="131" spans="1:6" ht="18" customHeight="1" thickBot="1">
      <c r="A131" s="539" t="s">
        <v>6</v>
      </c>
      <c r="B131" s="533" t="s">
        <v>280</v>
      </c>
      <c r="C131" s="47"/>
      <c r="D131" s="57"/>
      <c r="E131" s="69"/>
      <c r="F131" s="120"/>
    </row>
    <row r="132" spans="1:6" ht="18" customHeight="1">
      <c r="A132" s="540" t="s">
        <v>44</v>
      </c>
      <c r="B132" s="534" t="s">
        <v>281</v>
      </c>
      <c r="C132" s="71"/>
      <c r="D132" s="59"/>
      <c r="E132" s="71"/>
      <c r="F132" s="121"/>
    </row>
    <row r="133" spans="1:6" ht="18" customHeight="1">
      <c r="A133" s="540" t="s">
        <v>45</v>
      </c>
      <c r="B133" s="534" t="s">
        <v>282</v>
      </c>
      <c r="C133" s="71"/>
      <c r="D133" s="59"/>
      <c r="E133" s="71"/>
      <c r="F133" s="122"/>
    </row>
    <row r="134" spans="1:6" ht="18" customHeight="1">
      <c r="A134" s="540" t="s">
        <v>183</v>
      </c>
      <c r="B134" s="534" t="s">
        <v>283</v>
      </c>
      <c r="C134" s="71"/>
      <c r="D134" s="59"/>
      <c r="E134" s="71"/>
      <c r="F134" s="122"/>
    </row>
    <row r="135" spans="1:6" ht="18" customHeight="1" thickBot="1">
      <c r="A135" s="552" t="s">
        <v>185</v>
      </c>
      <c r="B135" s="535" t="s">
        <v>284</v>
      </c>
      <c r="C135" s="71"/>
      <c r="D135" s="59"/>
      <c r="E135" s="71"/>
      <c r="F135" s="123"/>
    </row>
    <row r="136" spans="1:6" ht="18" customHeight="1" thickBot="1">
      <c r="A136" s="539" t="s">
        <v>7</v>
      </c>
      <c r="B136" s="533" t="s">
        <v>285</v>
      </c>
      <c r="C136" s="51"/>
      <c r="D136" s="61"/>
      <c r="E136" s="73"/>
      <c r="F136" s="120"/>
    </row>
    <row r="137" spans="1:6" ht="18" customHeight="1">
      <c r="A137" s="540" t="s">
        <v>46</v>
      </c>
      <c r="B137" s="534" t="s">
        <v>286</v>
      </c>
      <c r="C137" s="71"/>
      <c r="D137" s="59"/>
      <c r="E137" s="71"/>
      <c r="F137" s="121"/>
    </row>
    <row r="138" spans="1:6" ht="18" customHeight="1">
      <c r="A138" s="540" t="s">
        <v>47</v>
      </c>
      <c r="B138" s="534" t="s">
        <v>287</v>
      </c>
      <c r="C138" s="71"/>
      <c r="D138" s="59"/>
      <c r="E138" s="71"/>
      <c r="F138" s="122"/>
    </row>
    <row r="139" spans="1:6" ht="18" customHeight="1">
      <c r="A139" s="540" t="s">
        <v>98</v>
      </c>
      <c r="B139" s="534" t="s">
        <v>288</v>
      </c>
      <c r="C139" s="71"/>
      <c r="D139" s="59"/>
      <c r="E139" s="71"/>
      <c r="F139" s="122"/>
    </row>
    <row r="140" spans="1:6" ht="18" customHeight="1" thickBot="1">
      <c r="A140" s="552" t="s">
        <v>193</v>
      </c>
      <c r="B140" s="535" t="s">
        <v>289</v>
      </c>
      <c r="C140" s="71"/>
      <c r="D140" s="59"/>
      <c r="E140" s="71"/>
      <c r="F140" s="123"/>
    </row>
    <row r="141" spans="1:6" ht="18" customHeight="1" thickBot="1">
      <c r="A141" s="539" t="s">
        <v>8</v>
      </c>
      <c r="B141" s="533" t="s">
        <v>290</v>
      </c>
      <c r="C141" s="107"/>
      <c r="D141" s="118"/>
      <c r="E141" s="113"/>
      <c r="F141" s="120"/>
    </row>
    <row r="142" spans="1:6" ht="18" customHeight="1">
      <c r="A142" s="540" t="s">
        <v>99</v>
      </c>
      <c r="B142" s="534" t="s">
        <v>291</v>
      </c>
      <c r="C142" s="71"/>
      <c r="D142" s="59"/>
      <c r="E142" s="71"/>
      <c r="F142" s="121"/>
    </row>
    <row r="143" spans="1:6" ht="18" customHeight="1">
      <c r="A143" s="540" t="s">
        <v>100</v>
      </c>
      <c r="B143" s="534" t="s">
        <v>292</v>
      </c>
      <c r="C143" s="71"/>
      <c r="D143" s="59"/>
      <c r="E143" s="71"/>
      <c r="F143" s="122"/>
    </row>
    <row r="144" spans="1:6" ht="18" customHeight="1">
      <c r="A144" s="540" t="s">
        <v>198</v>
      </c>
      <c r="B144" s="534" t="s">
        <v>293</v>
      </c>
      <c r="C144" s="71"/>
      <c r="D144" s="59"/>
      <c r="E144" s="71"/>
      <c r="F144" s="122"/>
    </row>
    <row r="145" spans="1:6" ht="18" customHeight="1" thickBot="1">
      <c r="A145" s="540" t="s">
        <v>200</v>
      </c>
      <c r="B145" s="534" t="s">
        <v>294</v>
      </c>
      <c r="C145" s="71"/>
      <c r="D145" s="59"/>
      <c r="E145" s="71"/>
      <c r="F145" s="123"/>
    </row>
    <row r="146" spans="1:6" ht="18" customHeight="1" thickBot="1">
      <c r="A146" s="539" t="s">
        <v>9</v>
      </c>
      <c r="B146" s="533" t="s">
        <v>295</v>
      </c>
      <c r="C146" s="108">
        <f>SUM(C127,C131,C136+C141,)</f>
        <v>0</v>
      </c>
      <c r="D146" s="108">
        <f>SUM(D127,D131,D136+D141,)</f>
        <v>0</v>
      </c>
      <c r="E146" s="114"/>
      <c r="F146" s="120"/>
    </row>
    <row r="147" spans="1:6" ht="18" customHeight="1" thickBot="1">
      <c r="A147" s="554" t="s">
        <v>10</v>
      </c>
      <c r="B147" s="536" t="s">
        <v>296</v>
      </c>
      <c r="C147" s="108">
        <f>SUM(C126,C146)</f>
        <v>0</v>
      </c>
      <c r="D147" s="108">
        <f>SUM(D126,D146)</f>
        <v>0</v>
      </c>
      <c r="E147" s="108">
        <f>SUM(E126,E146)</f>
        <v>0</v>
      </c>
      <c r="F147" s="165"/>
    </row>
    <row r="148" spans="1:2" ht="18" customHeight="1">
      <c r="A148" s="537"/>
      <c r="B148" s="537"/>
    </row>
    <row r="149" spans="1:5" ht="18" customHeight="1">
      <c r="A149" s="469"/>
      <c r="B149" s="469"/>
      <c r="C149" s="5"/>
      <c r="D149" s="5"/>
      <c r="E149" s="5"/>
    </row>
    <row r="150" spans="1:6" ht="18" customHeight="1" thickBot="1">
      <c r="A150" s="687" t="s">
        <v>74</v>
      </c>
      <c r="B150" s="687"/>
      <c r="C150" s="695" t="s">
        <v>666</v>
      </c>
      <c r="D150" s="695"/>
      <c r="E150" s="695"/>
      <c r="F150" s="695"/>
    </row>
    <row r="151" spans="1:6" ht="18" customHeight="1" thickBot="1">
      <c r="A151" s="539">
        <v>1</v>
      </c>
      <c r="B151" s="528" t="s">
        <v>297</v>
      </c>
      <c r="C151" s="47">
        <f>+C61-C126</f>
        <v>0</v>
      </c>
      <c r="D151" s="57">
        <f>+D61-D126</f>
        <v>0</v>
      </c>
      <c r="E151" s="57">
        <f>+E61-E126</f>
        <v>0</v>
      </c>
      <c r="F151" s="160"/>
    </row>
    <row r="152" spans="1:6" ht="18" customHeight="1" thickBot="1">
      <c r="A152" s="539" t="s">
        <v>2</v>
      </c>
      <c r="B152" s="528" t="s">
        <v>298</v>
      </c>
      <c r="C152" s="47">
        <f>+C84-C146</f>
        <v>0</v>
      </c>
      <c r="D152" s="57">
        <f>+D84-D146</f>
        <v>0</v>
      </c>
      <c r="E152" s="57">
        <f>+E84-E146</f>
        <v>0</v>
      </c>
      <c r="F152" s="160"/>
    </row>
  </sheetData>
  <sheetProtection/>
  <mergeCells count="16">
    <mergeCell ref="A87:F87"/>
    <mergeCell ref="B3:B4"/>
    <mergeCell ref="A3:A4"/>
    <mergeCell ref="A1:F1"/>
    <mergeCell ref="A2:B2"/>
    <mergeCell ref="C2:F2"/>
    <mergeCell ref="C3:E3"/>
    <mergeCell ref="F3:F4"/>
    <mergeCell ref="A150:B150"/>
    <mergeCell ref="C150:F150"/>
    <mergeCell ref="B90:B91"/>
    <mergeCell ref="A90:A91"/>
    <mergeCell ref="A89:B89"/>
    <mergeCell ref="C89:F89"/>
    <mergeCell ref="C90:E90"/>
    <mergeCell ref="F90:F91"/>
  </mergeCells>
  <printOptions horizontalCentered="1"/>
  <pageMargins left="0.2755905511811024" right="0.2755905511811024" top="0.7874015748031497" bottom="0.3937007874015748" header="0.2362204724409449" footer="0.15748031496062992"/>
  <pageSetup fitToHeight="2" fitToWidth="3" horizontalDpi="600" verticalDpi="600" orientation="portrait" paperSize="9" scale="62" r:id="rId3"/>
  <headerFooter alignWithMargins="0">
    <oddHeader xml:space="preserve">&amp;C&amp;"Times New Roman CE,Félkövér"&amp;12
Mórágyi Óvoda
2020. ÉVI KÖLTSÉGVETÉSÉNEK ÖNKÉNT VÁLLALT FELADATAINAK MÉRLEGE&amp;R&amp;"Times New Roman CE,Félkövér dőlt"&amp;11 1.3.2 számú melléklet </oddHeader>
  </headerFooter>
  <rowBreaks count="1" manualBreakCount="1">
    <brk id="86" max="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2"/>
  <sheetViews>
    <sheetView view="pageLayout" zoomScaleNormal="120" zoomScaleSheetLayoutView="130" workbookViewId="0" topLeftCell="A88">
      <selection activeCell="C102" sqref="C102"/>
    </sheetView>
  </sheetViews>
  <sheetFormatPr defaultColWidth="9.00390625" defaultRowHeight="12.75"/>
  <cols>
    <col min="1" max="1" width="9.50390625" style="42" customWidth="1"/>
    <col min="2" max="2" width="91.625" style="42" customWidth="1"/>
    <col min="3" max="5" width="15.375" style="45" customWidth="1"/>
    <col min="6" max="6" width="15.125" style="5" customWidth="1"/>
    <col min="7" max="7" width="9.00390625" style="5" customWidth="1"/>
    <col min="8" max="16384" width="9.375" style="5" customWidth="1"/>
  </cols>
  <sheetData>
    <row r="1" spans="1:6" ht="15.75" customHeight="1">
      <c r="A1" s="651" t="s">
        <v>356</v>
      </c>
      <c r="B1" s="651"/>
      <c r="C1" s="651"/>
      <c r="D1" s="651"/>
      <c r="E1" s="651"/>
      <c r="F1" s="651"/>
    </row>
    <row r="2" spans="1:6" ht="15.75" customHeight="1" thickBot="1">
      <c r="A2" s="662" t="s">
        <v>361</v>
      </c>
      <c r="B2" s="662"/>
      <c r="C2" s="663" t="s">
        <v>666</v>
      </c>
      <c r="D2" s="663"/>
      <c r="E2" s="663"/>
      <c r="F2" s="663"/>
    </row>
    <row r="3" spans="1:6" ht="24" customHeight="1">
      <c r="A3" s="684" t="s">
        <v>37</v>
      </c>
      <c r="B3" s="682" t="s">
        <v>0</v>
      </c>
      <c r="C3" s="652" t="s">
        <v>687</v>
      </c>
      <c r="D3" s="653"/>
      <c r="E3" s="654"/>
      <c r="F3" s="655" t="s">
        <v>125</v>
      </c>
    </row>
    <row r="4" spans="1:6" ht="24" customHeight="1" thickBot="1">
      <c r="A4" s="685"/>
      <c r="B4" s="683"/>
      <c r="C4" s="154" t="s">
        <v>123</v>
      </c>
      <c r="D4" s="155" t="s">
        <v>124</v>
      </c>
      <c r="E4" s="156" t="s">
        <v>362</v>
      </c>
      <c r="F4" s="656"/>
    </row>
    <row r="5" spans="1:6" ht="21" customHeight="1" thickBot="1">
      <c r="A5" s="38">
        <v>1</v>
      </c>
      <c r="B5" s="39">
        <v>2</v>
      </c>
      <c r="C5" s="46">
        <v>3</v>
      </c>
      <c r="D5" s="4">
        <v>4</v>
      </c>
      <c r="E5" s="68">
        <v>5</v>
      </c>
      <c r="F5" s="44">
        <v>6</v>
      </c>
    </row>
    <row r="6" spans="1:6" s="6" customFormat="1" ht="18" customHeight="1" thickBot="1">
      <c r="A6" s="539" t="s">
        <v>1</v>
      </c>
      <c r="B6" s="510" t="s">
        <v>132</v>
      </c>
      <c r="C6" s="47"/>
      <c r="D6" s="57"/>
      <c r="E6" s="69"/>
      <c r="F6" s="102"/>
    </row>
    <row r="7" spans="1:6" s="1" customFormat="1" ht="18" customHeight="1">
      <c r="A7" s="540" t="s">
        <v>48</v>
      </c>
      <c r="B7" s="511" t="s">
        <v>133</v>
      </c>
      <c r="C7" s="48"/>
      <c r="D7" s="58"/>
      <c r="E7" s="70"/>
      <c r="F7" s="86"/>
    </row>
    <row r="8" spans="1:6" s="1" customFormat="1" ht="18" customHeight="1">
      <c r="A8" s="541" t="s">
        <v>49</v>
      </c>
      <c r="B8" s="512" t="s">
        <v>134</v>
      </c>
      <c r="C8" s="49"/>
      <c r="D8" s="59"/>
      <c r="E8" s="71"/>
      <c r="F8" s="86"/>
    </row>
    <row r="9" spans="1:6" s="1" customFormat="1" ht="18" customHeight="1">
      <c r="A9" s="541" t="s">
        <v>50</v>
      </c>
      <c r="B9" s="512" t="s">
        <v>135</v>
      </c>
      <c r="C9" s="49"/>
      <c r="D9" s="59"/>
      <c r="E9" s="71"/>
      <c r="F9" s="86"/>
    </row>
    <row r="10" spans="1:6" s="1" customFormat="1" ht="18" customHeight="1">
      <c r="A10" s="541" t="s">
        <v>51</v>
      </c>
      <c r="B10" s="512" t="s">
        <v>136</v>
      </c>
      <c r="C10" s="49"/>
      <c r="D10" s="59"/>
      <c r="E10" s="71"/>
      <c r="F10" s="86"/>
    </row>
    <row r="11" spans="1:6" s="1" customFormat="1" ht="18" customHeight="1">
      <c r="A11" s="541" t="s">
        <v>137</v>
      </c>
      <c r="B11" s="512" t="s">
        <v>138</v>
      </c>
      <c r="C11" s="49"/>
      <c r="D11" s="59"/>
      <c r="E11" s="71"/>
      <c r="F11" s="80"/>
    </row>
    <row r="12" spans="1:6" s="1" customFormat="1" ht="18" customHeight="1" thickBot="1">
      <c r="A12" s="542" t="s">
        <v>52</v>
      </c>
      <c r="B12" s="513" t="s">
        <v>139</v>
      </c>
      <c r="C12" s="49"/>
      <c r="D12" s="59"/>
      <c r="E12" s="71"/>
      <c r="F12" s="87"/>
    </row>
    <row r="13" spans="1:6" s="1" customFormat="1" ht="18" customHeight="1" thickBot="1">
      <c r="A13" s="539" t="s">
        <v>2</v>
      </c>
      <c r="B13" s="514" t="s">
        <v>140</v>
      </c>
      <c r="C13" s="47"/>
      <c r="D13" s="57"/>
      <c r="E13" s="69"/>
      <c r="F13" s="89"/>
    </row>
    <row r="14" spans="1:6" s="1" customFormat="1" ht="18" customHeight="1">
      <c r="A14" s="540" t="s">
        <v>54</v>
      </c>
      <c r="B14" s="511" t="s">
        <v>141</v>
      </c>
      <c r="C14" s="48"/>
      <c r="D14" s="58"/>
      <c r="E14" s="70"/>
      <c r="F14" s="88"/>
    </row>
    <row r="15" spans="1:6" s="1" customFormat="1" ht="18" customHeight="1">
      <c r="A15" s="541" t="s">
        <v>55</v>
      </c>
      <c r="B15" s="512" t="s">
        <v>142</v>
      </c>
      <c r="C15" s="49"/>
      <c r="D15" s="59"/>
      <c r="E15" s="71"/>
      <c r="F15" s="80"/>
    </row>
    <row r="16" spans="1:6" s="1" customFormat="1" ht="18" customHeight="1">
      <c r="A16" s="541" t="s">
        <v>56</v>
      </c>
      <c r="B16" s="512" t="s">
        <v>143</v>
      </c>
      <c r="C16" s="49"/>
      <c r="D16" s="59"/>
      <c r="E16" s="71"/>
      <c r="F16" s="80"/>
    </row>
    <row r="17" spans="1:6" s="1" customFormat="1" ht="18" customHeight="1">
      <c r="A17" s="541" t="s">
        <v>57</v>
      </c>
      <c r="B17" s="512" t="s">
        <v>144</v>
      </c>
      <c r="C17" s="49"/>
      <c r="D17" s="59"/>
      <c r="E17" s="71"/>
      <c r="F17" s="81"/>
    </row>
    <row r="18" spans="1:6" s="1" customFormat="1" ht="18" customHeight="1">
      <c r="A18" s="541" t="s">
        <v>58</v>
      </c>
      <c r="B18" s="512" t="s">
        <v>145</v>
      </c>
      <c r="C18" s="49"/>
      <c r="D18" s="59"/>
      <c r="E18" s="71"/>
      <c r="F18" s="80"/>
    </row>
    <row r="19" spans="1:6" s="1" customFormat="1" ht="18" customHeight="1" thickBot="1">
      <c r="A19" s="542" t="s">
        <v>64</v>
      </c>
      <c r="B19" s="513" t="s">
        <v>146</v>
      </c>
      <c r="C19" s="50"/>
      <c r="D19" s="60"/>
      <c r="E19" s="72"/>
      <c r="F19" s="87"/>
    </row>
    <row r="20" spans="1:6" s="1" customFormat="1" ht="18" customHeight="1" thickBot="1">
      <c r="A20" s="539" t="s">
        <v>3</v>
      </c>
      <c r="B20" s="510" t="s">
        <v>147</v>
      </c>
      <c r="C20" s="47"/>
      <c r="D20" s="57"/>
      <c r="E20" s="69"/>
      <c r="F20" s="103"/>
    </row>
    <row r="21" spans="1:6" s="1" customFormat="1" ht="18" customHeight="1">
      <c r="A21" s="540" t="s">
        <v>38</v>
      </c>
      <c r="B21" s="511" t="s">
        <v>148</v>
      </c>
      <c r="C21" s="48"/>
      <c r="D21" s="58"/>
      <c r="E21" s="70"/>
      <c r="F21" s="88"/>
    </row>
    <row r="22" spans="1:6" s="1" customFormat="1" ht="18" customHeight="1">
      <c r="A22" s="541" t="s">
        <v>149</v>
      </c>
      <c r="B22" s="512" t="s">
        <v>150</v>
      </c>
      <c r="C22" s="49"/>
      <c r="D22" s="59"/>
      <c r="E22" s="71"/>
      <c r="F22" s="80"/>
    </row>
    <row r="23" spans="1:6" s="1" customFormat="1" ht="18" customHeight="1">
      <c r="A23" s="541" t="s">
        <v>151</v>
      </c>
      <c r="B23" s="512" t="s">
        <v>152</v>
      </c>
      <c r="C23" s="49"/>
      <c r="D23" s="59"/>
      <c r="E23" s="71"/>
      <c r="F23" s="79"/>
    </row>
    <row r="24" spans="1:6" s="1" customFormat="1" ht="18" customHeight="1">
      <c r="A24" s="541" t="s">
        <v>153</v>
      </c>
      <c r="B24" s="512" t="s">
        <v>154</v>
      </c>
      <c r="C24" s="49"/>
      <c r="D24" s="59"/>
      <c r="E24" s="71"/>
      <c r="F24" s="81"/>
    </row>
    <row r="25" spans="1:6" s="1" customFormat="1" ht="18" customHeight="1">
      <c r="A25" s="541" t="s">
        <v>89</v>
      </c>
      <c r="B25" s="512" t="s">
        <v>155</v>
      </c>
      <c r="C25" s="49"/>
      <c r="D25" s="59"/>
      <c r="E25" s="71"/>
      <c r="F25" s="80"/>
    </row>
    <row r="26" spans="1:6" s="1" customFormat="1" ht="18" customHeight="1" thickBot="1">
      <c r="A26" s="542" t="s">
        <v>90</v>
      </c>
      <c r="B26" s="513" t="s">
        <v>156</v>
      </c>
      <c r="C26" s="50"/>
      <c r="D26" s="60"/>
      <c r="E26" s="72"/>
      <c r="F26" s="87"/>
    </row>
    <row r="27" spans="1:6" s="1" customFormat="1" ht="18" customHeight="1" thickBot="1">
      <c r="A27" s="539" t="s">
        <v>91</v>
      </c>
      <c r="B27" s="510" t="s">
        <v>157</v>
      </c>
      <c r="C27" s="51"/>
      <c r="D27" s="61"/>
      <c r="E27" s="73"/>
      <c r="F27" s="103"/>
    </row>
    <row r="28" spans="1:6" s="1" customFormat="1" ht="18" customHeight="1">
      <c r="A28" s="540" t="s">
        <v>39</v>
      </c>
      <c r="B28" s="511" t="s">
        <v>158</v>
      </c>
      <c r="C28" s="52"/>
      <c r="D28" s="62"/>
      <c r="E28" s="74"/>
      <c r="F28" s="88"/>
    </row>
    <row r="29" spans="1:6" s="1" customFormat="1" ht="18" customHeight="1">
      <c r="A29" s="541" t="s">
        <v>159</v>
      </c>
      <c r="B29" s="512" t="s">
        <v>160</v>
      </c>
      <c r="C29" s="49"/>
      <c r="D29" s="59"/>
      <c r="E29" s="71"/>
      <c r="F29" s="80"/>
    </row>
    <row r="30" spans="1:6" s="1" customFormat="1" ht="18" customHeight="1">
      <c r="A30" s="541" t="s">
        <v>161</v>
      </c>
      <c r="B30" s="512" t="s">
        <v>162</v>
      </c>
      <c r="C30" s="49"/>
      <c r="D30" s="59"/>
      <c r="E30" s="71"/>
      <c r="F30" s="80"/>
    </row>
    <row r="31" spans="1:6" s="1" customFormat="1" ht="18" customHeight="1">
      <c r="A31" s="541" t="s">
        <v>40</v>
      </c>
      <c r="B31" s="512" t="s">
        <v>119</v>
      </c>
      <c r="C31" s="49"/>
      <c r="D31" s="59"/>
      <c r="E31" s="71"/>
      <c r="F31" s="80"/>
    </row>
    <row r="32" spans="1:6" s="1" customFormat="1" ht="18" customHeight="1">
      <c r="A32" s="541" t="s">
        <v>163</v>
      </c>
      <c r="B32" s="512" t="s">
        <v>164</v>
      </c>
      <c r="C32" s="49"/>
      <c r="D32" s="59"/>
      <c r="E32" s="71"/>
      <c r="F32" s="80"/>
    </row>
    <row r="33" spans="1:6" s="1" customFormat="1" ht="18" customHeight="1" thickBot="1">
      <c r="A33" s="542" t="s">
        <v>165</v>
      </c>
      <c r="B33" s="513" t="s">
        <v>166</v>
      </c>
      <c r="C33" s="50"/>
      <c r="D33" s="60"/>
      <c r="E33" s="72"/>
      <c r="F33" s="80"/>
    </row>
    <row r="34" spans="1:6" s="1" customFormat="1" ht="18" customHeight="1" thickBot="1">
      <c r="A34" s="539" t="s">
        <v>5</v>
      </c>
      <c r="B34" s="510" t="s">
        <v>167</v>
      </c>
      <c r="C34" s="47"/>
      <c r="D34" s="57"/>
      <c r="E34" s="69"/>
      <c r="F34" s="7"/>
    </row>
    <row r="35" spans="1:6" s="1" customFormat="1" ht="18" customHeight="1">
      <c r="A35" s="540" t="s">
        <v>41</v>
      </c>
      <c r="B35" s="511" t="s">
        <v>168</v>
      </c>
      <c r="C35" s="48"/>
      <c r="D35" s="58"/>
      <c r="E35" s="70"/>
      <c r="F35" s="91"/>
    </row>
    <row r="36" spans="1:6" s="1" customFormat="1" ht="18" customHeight="1">
      <c r="A36" s="541" t="s">
        <v>42</v>
      </c>
      <c r="B36" s="512" t="s">
        <v>169</v>
      </c>
      <c r="C36" s="49"/>
      <c r="D36" s="59"/>
      <c r="E36" s="71"/>
      <c r="F36" s="82"/>
    </row>
    <row r="37" spans="1:6" s="1" customFormat="1" ht="18" customHeight="1">
      <c r="A37" s="541" t="s">
        <v>43</v>
      </c>
      <c r="B37" s="512" t="s">
        <v>170</v>
      </c>
      <c r="C37" s="49"/>
      <c r="D37" s="59"/>
      <c r="E37" s="71"/>
      <c r="F37" s="82"/>
    </row>
    <row r="38" spans="1:6" s="1" customFormat="1" ht="18" customHeight="1">
      <c r="A38" s="541" t="s">
        <v>93</v>
      </c>
      <c r="B38" s="512" t="s">
        <v>171</v>
      </c>
      <c r="C38" s="49"/>
      <c r="D38" s="59"/>
      <c r="E38" s="71"/>
      <c r="F38" s="82"/>
    </row>
    <row r="39" spans="1:6" s="1" customFormat="1" ht="18" customHeight="1">
      <c r="A39" s="541" t="s">
        <v>94</v>
      </c>
      <c r="B39" s="512" t="s">
        <v>172</v>
      </c>
      <c r="C39" s="49"/>
      <c r="D39" s="59"/>
      <c r="E39" s="71"/>
      <c r="F39" s="82"/>
    </row>
    <row r="40" spans="1:6" s="1" customFormat="1" ht="18" customHeight="1">
      <c r="A40" s="541" t="s">
        <v>95</v>
      </c>
      <c r="B40" s="512" t="s">
        <v>173</v>
      </c>
      <c r="C40" s="49"/>
      <c r="D40" s="59"/>
      <c r="E40" s="71"/>
      <c r="F40" s="82"/>
    </row>
    <row r="41" spans="1:6" s="1" customFormat="1" ht="18" customHeight="1">
      <c r="A41" s="541" t="s">
        <v>96</v>
      </c>
      <c r="B41" s="512" t="s">
        <v>174</v>
      </c>
      <c r="C41" s="49"/>
      <c r="D41" s="59"/>
      <c r="E41" s="71"/>
      <c r="F41" s="83"/>
    </row>
    <row r="42" spans="1:6" s="1" customFormat="1" ht="18" customHeight="1">
      <c r="A42" s="541" t="s">
        <v>175</v>
      </c>
      <c r="B42" s="512" t="s">
        <v>176</v>
      </c>
      <c r="C42" s="49"/>
      <c r="D42" s="59"/>
      <c r="E42" s="71"/>
      <c r="F42" s="82"/>
    </row>
    <row r="43" spans="1:6" s="1" customFormat="1" ht="18" customHeight="1">
      <c r="A43" s="541" t="s">
        <v>126</v>
      </c>
      <c r="B43" s="512" t="s">
        <v>177</v>
      </c>
      <c r="C43" s="53"/>
      <c r="D43" s="63"/>
      <c r="E43" s="75"/>
      <c r="F43" s="82"/>
    </row>
    <row r="44" spans="1:6" s="1" customFormat="1" ht="18" customHeight="1" thickBot="1">
      <c r="A44" s="542" t="s">
        <v>178</v>
      </c>
      <c r="B44" s="513" t="s">
        <v>179</v>
      </c>
      <c r="C44" s="54"/>
      <c r="D44" s="64"/>
      <c r="E44" s="76"/>
      <c r="F44" s="90"/>
    </row>
    <row r="45" spans="1:6" s="1" customFormat="1" ht="18" customHeight="1" thickBot="1">
      <c r="A45" s="539" t="s">
        <v>6</v>
      </c>
      <c r="B45" s="510" t="s">
        <v>180</v>
      </c>
      <c r="C45" s="47"/>
      <c r="D45" s="57"/>
      <c r="E45" s="69"/>
      <c r="F45" s="103"/>
    </row>
    <row r="46" spans="1:6" s="1" customFormat="1" ht="18" customHeight="1">
      <c r="A46" s="540" t="s">
        <v>44</v>
      </c>
      <c r="B46" s="511" t="s">
        <v>181</v>
      </c>
      <c r="C46" s="55"/>
      <c r="D46" s="65"/>
      <c r="E46" s="77"/>
      <c r="F46" s="92"/>
    </row>
    <row r="47" spans="1:6" s="1" customFormat="1" ht="18" customHeight="1">
      <c r="A47" s="541" t="s">
        <v>45</v>
      </c>
      <c r="B47" s="512" t="s">
        <v>182</v>
      </c>
      <c r="C47" s="53"/>
      <c r="D47" s="63"/>
      <c r="E47" s="75"/>
      <c r="F47" s="81"/>
    </row>
    <row r="48" spans="1:6" s="1" customFormat="1" ht="18" customHeight="1">
      <c r="A48" s="541" t="s">
        <v>183</v>
      </c>
      <c r="B48" s="512" t="s">
        <v>184</v>
      </c>
      <c r="C48" s="53"/>
      <c r="D48" s="63"/>
      <c r="E48" s="75"/>
      <c r="F48" s="82"/>
    </row>
    <row r="49" spans="1:6" s="1" customFormat="1" ht="18" customHeight="1">
      <c r="A49" s="541" t="s">
        <v>185</v>
      </c>
      <c r="B49" s="512" t="s">
        <v>186</v>
      </c>
      <c r="C49" s="53"/>
      <c r="D49" s="63"/>
      <c r="E49" s="75"/>
      <c r="F49" s="80"/>
    </row>
    <row r="50" spans="1:6" s="1" customFormat="1" ht="18" customHeight="1" thickBot="1">
      <c r="A50" s="542" t="s">
        <v>187</v>
      </c>
      <c r="B50" s="513" t="s">
        <v>188</v>
      </c>
      <c r="C50" s="54"/>
      <c r="D50" s="64"/>
      <c r="E50" s="76"/>
      <c r="F50" s="87"/>
    </row>
    <row r="51" spans="1:6" s="1" customFormat="1" ht="18" customHeight="1" thickBot="1">
      <c r="A51" s="539" t="s">
        <v>97</v>
      </c>
      <c r="B51" s="510" t="s">
        <v>189</v>
      </c>
      <c r="C51" s="47"/>
      <c r="D51" s="57"/>
      <c r="E51" s="69"/>
      <c r="F51" s="7"/>
    </row>
    <row r="52" spans="1:6" s="1" customFormat="1" ht="18" customHeight="1">
      <c r="A52" s="540" t="s">
        <v>46</v>
      </c>
      <c r="B52" s="511" t="s">
        <v>190</v>
      </c>
      <c r="C52" s="48"/>
      <c r="D52" s="58"/>
      <c r="E52" s="70"/>
      <c r="F52" s="92"/>
    </row>
    <row r="53" spans="1:6" s="1" customFormat="1" ht="18" customHeight="1">
      <c r="A53" s="541" t="s">
        <v>47</v>
      </c>
      <c r="B53" s="512" t="s">
        <v>191</v>
      </c>
      <c r="C53" s="49"/>
      <c r="D53" s="59"/>
      <c r="E53" s="71"/>
      <c r="F53" s="82"/>
    </row>
    <row r="54" spans="1:8" s="1" customFormat="1" ht="18" customHeight="1">
      <c r="A54" s="541" t="s">
        <v>98</v>
      </c>
      <c r="B54" s="512" t="s">
        <v>192</v>
      </c>
      <c r="C54" s="49"/>
      <c r="D54" s="59"/>
      <c r="E54" s="71"/>
      <c r="F54" s="79"/>
      <c r="H54" s="8"/>
    </row>
    <row r="55" spans="1:6" s="1" customFormat="1" ht="18" customHeight="1" thickBot="1">
      <c r="A55" s="542" t="s">
        <v>193</v>
      </c>
      <c r="B55" s="513" t="s">
        <v>194</v>
      </c>
      <c r="C55" s="50"/>
      <c r="D55" s="60"/>
      <c r="E55" s="72"/>
      <c r="F55" s="94"/>
    </row>
    <row r="56" spans="1:6" s="1" customFormat="1" ht="18" customHeight="1" thickBot="1">
      <c r="A56" s="539" t="s">
        <v>8</v>
      </c>
      <c r="B56" s="514" t="s">
        <v>195</v>
      </c>
      <c r="C56" s="47"/>
      <c r="D56" s="57"/>
      <c r="E56" s="69"/>
      <c r="F56" s="95"/>
    </row>
    <row r="57" spans="1:6" s="1" customFormat="1" ht="18" customHeight="1">
      <c r="A57" s="540" t="s">
        <v>99</v>
      </c>
      <c r="B57" s="511" t="s">
        <v>196</v>
      </c>
      <c r="C57" s="53"/>
      <c r="D57" s="63"/>
      <c r="E57" s="75"/>
      <c r="F57" s="92"/>
    </row>
    <row r="58" spans="1:6" s="1" customFormat="1" ht="18" customHeight="1">
      <c r="A58" s="541" t="s">
        <v>100</v>
      </c>
      <c r="B58" s="512" t="s">
        <v>197</v>
      </c>
      <c r="C58" s="53"/>
      <c r="D58" s="63"/>
      <c r="E58" s="75"/>
      <c r="F58" s="82"/>
    </row>
    <row r="59" spans="1:6" s="1" customFormat="1" ht="18" customHeight="1">
      <c r="A59" s="541" t="s">
        <v>198</v>
      </c>
      <c r="B59" s="512" t="s">
        <v>199</v>
      </c>
      <c r="C59" s="53"/>
      <c r="D59" s="63"/>
      <c r="E59" s="75"/>
      <c r="F59" s="84"/>
    </row>
    <row r="60" spans="1:6" s="1" customFormat="1" ht="18" customHeight="1" thickBot="1">
      <c r="A60" s="542" t="s">
        <v>200</v>
      </c>
      <c r="B60" s="513" t="s">
        <v>201</v>
      </c>
      <c r="C60" s="53"/>
      <c r="D60" s="63"/>
      <c r="E60" s="75"/>
      <c r="F60" s="96"/>
    </row>
    <row r="61" spans="1:6" s="1" customFormat="1" ht="18" customHeight="1" thickBot="1">
      <c r="A61" s="539" t="s">
        <v>9</v>
      </c>
      <c r="B61" s="510" t="s">
        <v>202</v>
      </c>
      <c r="C61" s="51"/>
      <c r="D61" s="61"/>
      <c r="E61" s="73"/>
      <c r="F61" s="103"/>
    </row>
    <row r="62" spans="1:6" s="1" customFormat="1" ht="18" customHeight="1" thickBot="1">
      <c r="A62" s="543" t="s">
        <v>203</v>
      </c>
      <c r="B62" s="514" t="s">
        <v>204</v>
      </c>
      <c r="C62" s="47"/>
      <c r="D62" s="57"/>
      <c r="E62" s="69"/>
      <c r="F62" s="93"/>
    </row>
    <row r="63" spans="1:6" s="1" customFormat="1" ht="18" customHeight="1">
      <c r="A63" s="540" t="s">
        <v>205</v>
      </c>
      <c r="B63" s="511" t="s">
        <v>206</v>
      </c>
      <c r="C63" s="53"/>
      <c r="D63" s="63"/>
      <c r="E63" s="75"/>
      <c r="F63" s="92"/>
    </row>
    <row r="64" spans="1:6" s="1" customFormat="1" ht="18" customHeight="1">
      <c r="A64" s="541" t="s">
        <v>207</v>
      </c>
      <c r="B64" s="512" t="s">
        <v>208</v>
      </c>
      <c r="C64" s="53"/>
      <c r="D64" s="63"/>
      <c r="E64" s="75"/>
      <c r="F64" s="82"/>
    </row>
    <row r="65" spans="1:6" s="1" customFormat="1" ht="18" customHeight="1" thickBot="1">
      <c r="A65" s="542" t="s">
        <v>209</v>
      </c>
      <c r="B65" s="515" t="s">
        <v>210</v>
      </c>
      <c r="C65" s="53"/>
      <c r="D65" s="63"/>
      <c r="E65" s="75"/>
      <c r="F65" s="90"/>
    </row>
    <row r="66" spans="1:6" s="1" customFormat="1" ht="18" customHeight="1" thickBot="1">
      <c r="A66" s="543" t="s">
        <v>211</v>
      </c>
      <c r="B66" s="514" t="s">
        <v>212</v>
      </c>
      <c r="C66" s="47"/>
      <c r="D66" s="57"/>
      <c r="E66" s="69"/>
      <c r="F66" s="93"/>
    </row>
    <row r="67" spans="1:6" s="1" customFormat="1" ht="18" customHeight="1">
      <c r="A67" s="540" t="s">
        <v>213</v>
      </c>
      <c r="B67" s="511" t="s">
        <v>214</v>
      </c>
      <c r="C67" s="53"/>
      <c r="D67" s="63"/>
      <c r="E67" s="75"/>
      <c r="F67" s="97"/>
    </row>
    <row r="68" spans="1:6" s="1" customFormat="1" ht="18" customHeight="1">
      <c r="A68" s="541" t="s">
        <v>68</v>
      </c>
      <c r="B68" s="512" t="s">
        <v>215</v>
      </c>
      <c r="C68" s="53"/>
      <c r="D68" s="63"/>
      <c r="E68" s="75"/>
      <c r="F68" s="82"/>
    </row>
    <row r="69" spans="1:6" s="1" customFormat="1" ht="18" customHeight="1">
      <c r="A69" s="541" t="s">
        <v>216</v>
      </c>
      <c r="B69" s="512" t="s">
        <v>217</v>
      </c>
      <c r="C69" s="53"/>
      <c r="D69" s="63"/>
      <c r="E69" s="75"/>
      <c r="F69" s="82"/>
    </row>
    <row r="70" spans="1:6" s="1" customFormat="1" ht="18" customHeight="1" thickBot="1">
      <c r="A70" s="542" t="s">
        <v>218</v>
      </c>
      <c r="B70" s="513" t="s">
        <v>219</v>
      </c>
      <c r="C70" s="53"/>
      <c r="D70" s="63"/>
      <c r="E70" s="75"/>
      <c r="F70" s="90"/>
    </row>
    <row r="71" spans="1:6" s="1" customFormat="1" ht="18" customHeight="1" thickBot="1">
      <c r="A71" s="543" t="s">
        <v>220</v>
      </c>
      <c r="B71" s="514" t="s">
        <v>221</v>
      </c>
      <c r="C71" s="47"/>
      <c r="D71" s="57"/>
      <c r="E71" s="69"/>
      <c r="F71" s="93"/>
    </row>
    <row r="72" spans="1:6" s="1" customFormat="1" ht="18" customHeight="1">
      <c r="A72" s="540" t="s">
        <v>101</v>
      </c>
      <c r="B72" s="511" t="s">
        <v>222</v>
      </c>
      <c r="C72" s="53"/>
      <c r="D72" s="63"/>
      <c r="E72" s="75"/>
      <c r="F72" s="88"/>
    </row>
    <row r="73" spans="1:6" s="1" customFormat="1" ht="18" customHeight="1" thickBot="1">
      <c r="A73" s="542" t="s">
        <v>102</v>
      </c>
      <c r="B73" s="513" t="s">
        <v>223</v>
      </c>
      <c r="C73" s="53"/>
      <c r="D73" s="63"/>
      <c r="E73" s="75"/>
      <c r="F73" s="87"/>
    </row>
    <row r="74" spans="1:6" s="1" customFormat="1" ht="18" customHeight="1" thickBot="1">
      <c r="A74" s="543" t="s">
        <v>224</v>
      </c>
      <c r="B74" s="514" t="s">
        <v>225</v>
      </c>
      <c r="C74" s="47"/>
      <c r="D74" s="57"/>
      <c r="E74" s="69"/>
      <c r="F74" s="89"/>
    </row>
    <row r="75" spans="1:7" s="1" customFormat="1" ht="18" customHeight="1">
      <c r="A75" s="540" t="s">
        <v>226</v>
      </c>
      <c r="B75" s="511" t="s">
        <v>227</v>
      </c>
      <c r="C75" s="53"/>
      <c r="D75" s="63"/>
      <c r="E75" s="75"/>
      <c r="F75" s="98"/>
      <c r="G75" s="67"/>
    </row>
    <row r="76" spans="1:6" ht="18" customHeight="1">
      <c r="A76" s="541" t="s">
        <v>228</v>
      </c>
      <c r="B76" s="512" t="s">
        <v>229</v>
      </c>
      <c r="C76" s="53"/>
      <c r="D76" s="63"/>
      <c r="E76" s="75"/>
      <c r="F76" s="85"/>
    </row>
    <row r="77" spans="1:6" ht="18" customHeight="1" thickBot="1">
      <c r="A77" s="542" t="s">
        <v>230</v>
      </c>
      <c r="B77" s="513" t="s">
        <v>231</v>
      </c>
      <c r="C77" s="53"/>
      <c r="D77" s="63"/>
      <c r="E77" s="75"/>
      <c r="F77" s="99"/>
    </row>
    <row r="78" spans="1:6" ht="18" customHeight="1" thickBot="1">
      <c r="A78" s="543" t="s">
        <v>232</v>
      </c>
      <c r="B78" s="514" t="s">
        <v>233</v>
      </c>
      <c r="C78" s="47"/>
      <c r="D78" s="57"/>
      <c r="E78" s="69"/>
      <c r="F78" s="101"/>
    </row>
    <row r="79" spans="1:6" ht="18" customHeight="1">
      <c r="A79" s="544" t="s">
        <v>234</v>
      </c>
      <c r="B79" s="511" t="s">
        <v>235</v>
      </c>
      <c r="C79" s="53"/>
      <c r="D79" s="63"/>
      <c r="E79" s="75"/>
      <c r="F79" s="100"/>
    </row>
    <row r="80" spans="1:6" ht="18" customHeight="1">
      <c r="A80" s="545" t="s">
        <v>236</v>
      </c>
      <c r="B80" s="512" t="s">
        <v>237</v>
      </c>
      <c r="C80" s="53"/>
      <c r="D80" s="63"/>
      <c r="E80" s="75"/>
      <c r="F80" s="85"/>
    </row>
    <row r="81" spans="1:6" ht="18" customHeight="1">
      <c r="A81" s="545" t="s">
        <v>238</v>
      </c>
      <c r="B81" s="512" t="s">
        <v>239</v>
      </c>
      <c r="C81" s="53"/>
      <c r="D81" s="63"/>
      <c r="E81" s="75"/>
      <c r="F81" s="85"/>
    </row>
    <row r="82" spans="1:6" ht="18" customHeight="1" thickBot="1">
      <c r="A82" s="546" t="s">
        <v>240</v>
      </c>
      <c r="B82" s="513" t="s">
        <v>241</v>
      </c>
      <c r="C82" s="53"/>
      <c r="D82" s="63"/>
      <c r="E82" s="75"/>
      <c r="F82" s="99"/>
    </row>
    <row r="83" spans="1:6" ht="18" customHeight="1" thickBot="1">
      <c r="A83" s="543" t="s">
        <v>242</v>
      </c>
      <c r="B83" s="514" t="s">
        <v>243</v>
      </c>
      <c r="C83" s="56"/>
      <c r="D83" s="66"/>
      <c r="E83" s="78"/>
      <c r="F83" s="101"/>
    </row>
    <row r="84" spans="1:6" ht="18" customHeight="1" thickBot="1">
      <c r="A84" s="543" t="s">
        <v>244</v>
      </c>
      <c r="B84" s="516" t="s">
        <v>245</v>
      </c>
      <c r="C84" s="51"/>
      <c r="D84" s="61"/>
      <c r="E84" s="73"/>
      <c r="F84" s="101"/>
    </row>
    <row r="85" spans="1:6" ht="18" customHeight="1" thickBot="1">
      <c r="A85" s="547" t="s">
        <v>246</v>
      </c>
      <c r="B85" s="517" t="s">
        <v>247</v>
      </c>
      <c r="C85" s="51"/>
      <c r="D85" s="61"/>
      <c r="E85" s="73"/>
      <c r="F85" s="103"/>
    </row>
    <row r="86" spans="1:5" ht="15.75">
      <c r="A86" s="40"/>
      <c r="B86" s="41"/>
      <c r="C86" s="43"/>
      <c r="D86" s="43"/>
      <c r="E86" s="43"/>
    </row>
    <row r="87" spans="1:6" ht="15.75" customHeight="1">
      <c r="A87" s="651" t="s">
        <v>355</v>
      </c>
      <c r="B87" s="651"/>
      <c r="C87" s="651"/>
      <c r="D87" s="651"/>
      <c r="E87" s="651"/>
      <c r="F87" s="651"/>
    </row>
    <row r="88" spans="1:5" ht="15.75">
      <c r="A88" s="5"/>
      <c r="B88" s="5"/>
      <c r="C88" s="5"/>
      <c r="D88" s="5"/>
      <c r="E88" s="5"/>
    </row>
    <row r="89" spans="1:6" ht="16.5" thickBot="1">
      <c r="A89" s="664" t="s">
        <v>364</v>
      </c>
      <c r="B89" s="664"/>
      <c r="C89" s="694" t="s">
        <v>666</v>
      </c>
      <c r="D89" s="694"/>
      <c r="E89" s="694"/>
      <c r="F89" s="694"/>
    </row>
    <row r="90" spans="1:6" ht="24.75" customHeight="1">
      <c r="A90" s="684" t="s">
        <v>37</v>
      </c>
      <c r="B90" s="682" t="s">
        <v>28</v>
      </c>
      <c r="C90" s="652" t="s">
        <v>687</v>
      </c>
      <c r="D90" s="653"/>
      <c r="E90" s="653"/>
      <c r="F90" s="655" t="s">
        <v>125</v>
      </c>
    </row>
    <row r="91" spans="1:6" ht="27" customHeight="1" thickBot="1">
      <c r="A91" s="685"/>
      <c r="B91" s="683"/>
      <c r="C91" s="154" t="s">
        <v>123</v>
      </c>
      <c r="D91" s="155" t="s">
        <v>124</v>
      </c>
      <c r="E91" s="156" t="s">
        <v>360</v>
      </c>
      <c r="F91" s="656"/>
    </row>
    <row r="92" spans="1:6" ht="16.5" thickBot="1">
      <c r="A92" s="3">
        <v>1</v>
      </c>
      <c r="B92" s="4">
        <v>2</v>
      </c>
      <c r="C92" s="31">
        <v>3</v>
      </c>
      <c r="D92" s="4">
        <v>4</v>
      </c>
      <c r="E92" s="109">
        <v>5</v>
      </c>
      <c r="F92" s="44">
        <v>6</v>
      </c>
    </row>
    <row r="93" spans="1:6" ht="18" customHeight="1" thickBot="1">
      <c r="A93" s="550" t="s">
        <v>1</v>
      </c>
      <c r="B93" s="519" t="s">
        <v>653</v>
      </c>
      <c r="C93" s="104"/>
      <c r="D93" s="115"/>
      <c r="E93" s="110"/>
      <c r="F93" s="124"/>
    </row>
    <row r="94" spans="1:6" ht="18" customHeight="1">
      <c r="A94" s="551" t="s">
        <v>48</v>
      </c>
      <c r="B94" s="520" t="s">
        <v>29</v>
      </c>
      <c r="C94" s="105"/>
      <c r="D94" s="116"/>
      <c r="E94" s="111"/>
      <c r="F94" s="121"/>
    </row>
    <row r="95" spans="1:6" ht="18" customHeight="1">
      <c r="A95" s="541" t="s">
        <v>49</v>
      </c>
      <c r="B95" s="521" t="s">
        <v>103</v>
      </c>
      <c r="C95" s="49"/>
      <c r="D95" s="59"/>
      <c r="E95" s="71"/>
      <c r="F95" s="122"/>
    </row>
    <row r="96" spans="1:6" ht="18" customHeight="1">
      <c r="A96" s="541" t="s">
        <v>50</v>
      </c>
      <c r="B96" s="521" t="s">
        <v>67</v>
      </c>
      <c r="C96" s="50"/>
      <c r="D96" s="60"/>
      <c r="E96" s="72"/>
      <c r="F96" s="122"/>
    </row>
    <row r="97" spans="1:6" ht="18" customHeight="1">
      <c r="A97" s="541" t="s">
        <v>51</v>
      </c>
      <c r="B97" s="522" t="s">
        <v>104</v>
      </c>
      <c r="C97" s="50"/>
      <c r="D97" s="60"/>
      <c r="E97" s="72"/>
      <c r="F97" s="122"/>
    </row>
    <row r="98" spans="1:6" ht="18" customHeight="1">
      <c r="A98" s="541" t="s">
        <v>59</v>
      </c>
      <c r="B98" s="523" t="s">
        <v>105</v>
      </c>
      <c r="C98" s="50"/>
      <c r="D98" s="60"/>
      <c r="E98" s="72"/>
      <c r="F98" s="122"/>
    </row>
    <row r="99" spans="1:6" ht="18" customHeight="1">
      <c r="A99" s="541" t="s">
        <v>52</v>
      </c>
      <c r="B99" s="521" t="s">
        <v>248</v>
      </c>
      <c r="C99" s="50"/>
      <c r="D99" s="60"/>
      <c r="E99" s="72"/>
      <c r="F99" s="122"/>
    </row>
    <row r="100" spans="1:6" ht="18" customHeight="1">
      <c r="A100" s="541" t="s">
        <v>53</v>
      </c>
      <c r="B100" s="524" t="s">
        <v>249</v>
      </c>
      <c r="C100" s="50"/>
      <c r="D100" s="60"/>
      <c r="E100" s="72"/>
      <c r="F100" s="122"/>
    </row>
    <row r="101" spans="1:6" ht="18" customHeight="1">
      <c r="A101" s="541" t="s">
        <v>60</v>
      </c>
      <c r="B101" s="525" t="s">
        <v>250</v>
      </c>
      <c r="C101" s="50"/>
      <c r="D101" s="60"/>
      <c r="E101" s="72"/>
      <c r="F101" s="122"/>
    </row>
    <row r="102" spans="1:6" ht="18" customHeight="1">
      <c r="A102" s="541" t="s">
        <v>61</v>
      </c>
      <c r="B102" s="525" t="s">
        <v>251</v>
      </c>
      <c r="C102" s="50"/>
      <c r="D102" s="60"/>
      <c r="E102" s="72"/>
      <c r="F102" s="122"/>
    </row>
    <row r="103" spans="1:6" ht="18" customHeight="1">
      <c r="A103" s="541" t="s">
        <v>62</v>
      </c>
      <c r="B103" s="524" t="s">
        <v>252</v>
      </c>
      <c r="C103" s="50"/>
      <c r="D103" s="60"/>
      <c r="E103" s="72"/>
      <c r="F103" s="122"/>
    </row>
    <row r="104" spans="1:6" ht="18" customHeight="1">
      <c r="A104" s="541" t="s">
        <v>63</v>
      </c>
      <c r="B104" s="524" t="s">
        <v>253</v>
      </c>
      <c r="C104" s="50"/>
      <c r="D104" s="60"/>
      <c r="E104" s="72"/>
      <c r="F104" s="122"/>
    </row>
    <row r="105" spans="1:6" ht="18" customHeight="1">
      <c r="A105" s="541" t="s">
        <v>65</v>
      </c>
      <c r="B105" s="525" t="s">
        <v>254</v>
      </c>
      <c r="C105" s="50"/>
      <c r="D105" s="60"/>
      <c r="E105" s="72"/>
      <c r="F105" s="122"/>
    </row>
    <row r="106" spans="1:6" ht="18" customHeight="1">
      <c r="A106" s="552" t="s">
        <v>106</v>
      </c>
      <c r="B106" s="526" t="s">
        <v>255</v>
      </c>
      <c r="C106" s="50"/>
      <c r="D106" s="60"/>
      <c r="E106" s="72"/>
      <c r="F106" s="122"/>
    </row>
    <row r="107" spans="1:6" ht="18" customHeight="1">
      <c r="A107" s="541" t="s">
        <v>256</v>
      </c>
      <c r="B107" s="526" t="s">
        <v>257</v>
      </c>
      <c r="C107" s="50"/>
      <c r="D107" s="60"/>
      <c r="E107" s="72"/>
      <c r="F107" s="122"/>
    </row>
    <row r="108" spans="1:6" ht="18" customHeight="1" thickBot="1">
      <c r="A108" s="553" t="s">
        <v>258</v>
      </c>
      <c r="B108" s="527" t="s">
        <v>259</v>
      </c>
      <c r="C108" s="106"/>
      <c r="D108" s="117"/>
      <c r="E108" s="112"/>
      <c r="F108" s="123"/>
    </row>
    <row r="109" spans="1:6" ht="18" customHeight="1" thickBot="1">
      <c r="A109" s="539" t="s">
        <v>2</v>
      </c>
      <c r="B109" s="528" t="s">
        <v>654</v>
      </c>
      <c r="C109" s="47"/>
      <c r="D109" s="57"/>
      <c r="E109" s="69"/>
      <c r="F109" s="124"/>
    </row>
    <row r="110" spans="1:6" ht="18" customHeight="1">
      <c r="A110" s="540" t="s">
        <v>54</v>
      </c>
      <c r="B110" s="521" t="s">
        <v>260</v>
      </c>
      <c r="C110" s="48"/>
      <c r="D110" s="58"/>
      <c r="E110" s="70"/>
      <c r="F110" s="121"/>
    </row>
    <row r="111" spans="1:6" ht="18" customHeight="1">
      <c r="A111" s="540" t="s">
        <v>55</v>
      </c>
      <c r="B111" s="529" t="s">
        <v>261</v>
      </c>
      <c r="C111" s="48"/>
      <c r="D111" s="58"/>
      <c r="E111" s="70"/>
      <c r="F111" s="122"/>
    </row>
    <row r="112" spans="1:6" ht="18" customHeight="1">
      <c r="A112" s="540" t="s">
        <v>56</v>
      </c>
      <c r="B112" s="529" t="s">
        <v>107</v>
      </c>
      <c r="C112" s="49"/>
      <c r="D112" s="49"/>
      <c r="E112" s="49"/>
      <c r="F112" s="122"/>
    </row>
    <row r="113" spans="1:6" ht="18" customHeight="1">
      <c r="A113" s="540" t="s">
        <v>57</v>
      </c>
      <c r="B113" s="529" t="s">
        <v>262</v>
      </c>
      <c r="C113" s="71"/>
      <c r="D113" s="59"/>
      <c r="E113" s="71"/>
      <c r="F113" s="122"/>
    </row>
    <row r="114" spans="1:6" ht="18" customHeight="1">
      <c r="A114" s="540" t="s">
        <v>58</v>
      </c>
      <c r="B114" s="530" t="s">
        <v>263</v>
      </c>
      <c r="C114" s="71"/>
      <c r="D114" s="59"/>
      <c r="E114" s="71"/>
      <c r="F114" s="122"/>
    </row>
    <row r="115" spans="1:6" ht="18" customHeight="1">
      <c r="A115" s="540" t="s">
        <v>64</v>
      </c>
      <c r="B115" s="531" t="s">
        <v>264</v>
      </c>
      <c r="C115" s="71"/>
      <c r="D115" s="59"/>
      <c r="E115" s="71"/>
      <c r="F115" s="122"/>
    </row>
    <row r="116" spans="1:6" ht="18" customHeight="1">
      <c r="A116" s="540" t="s">
        <v>66</v>
      </c>
      <c r="B116" s="532" t="s">
        <v>265</v>
      </c>
      <c r="C116" s="71"/>
      <c r="D116" s="59"/>
      <c r="E116" s="71"/>
      <c r="F116" s="122"/>
    </row>
    <row r="117" spans="1:6" ht="18" customHeight="1">
      <c r="A117" s="540" t="s">
        <v>108</v>
      </c>
      <c r="B117" s="525" t="s">
        <v>251</v>
      </c>
      <c r="C117" s="71"/>
      <c r="D117" s="59"/>
      <c r="E117" s="71"/>
      <c r="F117" s="122"/>
    </row>
    <row r="118" spans="1:6" ht="18" customHeight="1">
      <c r="A118" s="540" t="s">
        <v>109</v>
      </c>
      <c r="B118" s="525" t="s">
        <v>266</v>
      </c>
      <c r="C118" s="71"/>
      <c r="D118" s="59"/>
      <c r="E118" s="71"/>
      <c r="F118" s="122"/>
    </row>
    <row r="119" spans="1:6" ht="18" customHeight="1">
      <c r="A119" s="540" t="s">
        <v>267</v>
      </c>
      <c r="B119" s="525" t="s">
        <v>268</v>
      </c>
      <c r="C119" s="71"/>
      <c r="D119" s="59"/>
      <c r="E119" s="71"/>
      <c r="F119" s="122"/>
    </row>
    <row r="120" spans="1:6" ht="18" customHeight="1">
      <c r="A120" s="540" t="s">
        <v>269</v>
      </c>
      <c r="B120" s="525" t="s">
        <v>254</v>
      </c>
      <c r="C120" s="71"/>
      <c r="D120" s="59"/>
      <c r="E120" s="71"/>
      <c r="F120" s="122"/>
    </row>
    <row r="121" spans="1:6" ht="18" customHeight="1">
      <c r="A121" s="540" t="s">
        <v>270</v>
      </c>
      <c r="B121" s="525" t="s">
        <v>271</v>
      </c>
      <c r="C121" s="71"/>
      <c r="D121" s="59"/>
      <c r="E121" s="71"/>
      <c r="F121" s="122"/>
    </row>
    <row r="122" spans="1:6" ht="18" customHeight="1" thickBot="1">
      <c r="A122" s="552" t="s">
        <v>272</v>
      </c>
      <c r="B122" s="525" t="s">
        <v>273</v>
      </c>
      <c r="C122" s="72"/>
      <c r="D122" s="60"/>
      <c r="E122" s="72"/>
      <c r="F122" s="123"/>
    </row>
    <row r="123" spans="1:6" ht="18" customHeight="1" thickBot="1">
      <c r="A123" s="539" t="s">
        <v>3</v>
      </c>
      <c r="B123" s="533" t="s">
        <v>274</v>
      </c>
      <c r="C123" s="47"/>
      <c r="D123" s="57"/>
      <c r="E123" s="69"/>
      <c r="F123" s="120"/>
    </row>
    <row r="124" spans="1:6" ht="18" customHeight="1">
      <c r="A124" s="540" t="s">
        <v>38</v>
      </c>
      <c r="B124" s="534" t="s">
        <v>33</v>
      </c>
      <c r="C124" s="48"/>
      <c r="D124" s="58"/>
      <c r="E124" s="70"/>
      <c r="F124" s="121"/>
    </row>
    <row r="125" spans="1:6" ht="18" customHeight="1" thickBot="1">
      <c r="A125" s="542" t="s">
        <v>149</v>
      </c>
      <c r="B125" s="529" t="s">
        <v>34</v>
      </c>
      <c r="C125" s="50"/>
      <c r="D125" s="60"/>
      <c r="E125" s="72"/>
      <c r="F125" s="123"/>
    </row>
    <row r="126" spans="1:6" ht="18" customHeight="1" thickBot="1">
      <c r="A126" s="539" t="s">
        <v>4</v>
      </c>
      <c r="B126" s="533" t="s">
        <v>275</v>
      </c>
      <c r="C126" s="47"/>
      <c r="D126" s="57"/>
      <c r="E126" s="69"/>
      <c r="F126" s="120"/>
    </row>
    <row r="127" spans="1:6" ht="18" customHeight="1" thickBot="1">
      <c r="A127" s="539" t="s">
        <v>5</v>
      </c>
      <c r="B127" s="533" t="s">
        <v>276</v>
      </c>
      <c r="C127" s="47"/>
      <c r="D127" s="57"/>
      <c r="E127" s="69"/>
      <c r="F127" s="120"/>
    </row>
    <row r="128" spans="1:6" ht="18" customHeight="1">
      <c r="A128" s="540" t="s">
        <v>41</v>
      </c>
      <c r="B128" s="534" t="s">
        <v>277</v>
      </c>
      <c r="C128" s="71"/>
      <c r="D128" s="59"/>
      <c r="E128" s="71"/>
      <c r="F128" s="121"/>
    </row>
    <row r="129" spans="1:6" ht="18" customHeight="1">
      <c r="A129" s="540" t="s">
        <v>42</v>
      </c>
      <c r="B129" s="534" t="s">
        <v>278</v>
      </c>
      <c r="C129" s="71"/>
      <c r="D129" s="59"/>
      <c r="E129" s="71"/>
      <c r="F129" s="122"/>
    </row>
    <row r="130" spans="1:6" ht="18" customHeight="1" thickBot="1">
      <c r="A130" s="552" t="s">
        <v>43</v>
      </c>
      <c r="B130" s="535" t="s">
        <v>279</v>
      </c>
      <c r="C130" s="71"/>
      <c r="D130" s="59"/>
      <c r="E130" s="71"/>
      <c r="F130" s="123"/>
    </row>
    <row r="131" spans="1:6" ht="18" customHeight="1" thickBot="1">
      <c r="A131" s="539" t="s">
        <v>6</v>
      </c>
      <c r="B131" s="533" t="s">
        <v>280</v>
      </c>
      <c r="C131" s="47"/>
      <c r="D131" s="57"/>
      <c r="E131" s="69"/>
      <c r="F131" s="120"/>
    </row>
    <row r="132" spans="1:6" ht="18" customHeight="1">
      <c r="A132" s="540" t="s">
        <v>44</v>
      </c>
      <c r="B132" s="534" t="s">
        <v>281</v>
      </c>
      <c r="C132" s="71"/>
      <c r="D132" s="59"/>
      <c r="E132" s="71"/>
      <c r="F132" s="121"/>
    </row>
    <row r="133" spans="1:6" ht="18" customHeight="1">
      <c r="A133" s="540" t="s">
        <v>45</v>
      </c>
      <c r="B133" s="534" t="s">
        <v>282</v>
      </c>
      <c r="C133" s="71"/>
      <c r="D133" s="59"/>
      <c r="E133" s="71"/>
      <c r="F133" s="122"/>
    </row>
    <row r="134" spans="1:6" ht="18" customHeight="1">
      <c r="A134" s="540" t="s">
        <v>183</v>
      </c>
      <c r="B134" s="534" t="s">
        <v>283</v>
      </c>
      <c r="C134" s="71"/>
      <c r="D134" s="59"/>
      <c r="E134" s="71"/>
      <c r="F134" s="122"/>
    </row>
    <row r="135" spans="1:6" ht="18" customHeight="1" thickBot="1">
      <c r="A135" s="552" t="s">
        <v>185</v>
      </c>
      <c r="B135" s="535" t="s">
        <v>284</v>
      </c>
      <c r="C135" s="71"/>
      <c r="D135" s="59"/>
      <c r="E135" s="71"/>
      <c r="F135" s="123"/>
    </row>
    <row r="136" spans="1:6" ht="18" customHeight="1" thickBot="1">
      <c r="A136" s="539" t="s">
        <v>7</v>
      </c>
      <c r="B136" s="533" t="s">
        <v>285</v>
      </c>
      <c r="C136" s="51"/>
      <c r="D136" s="61"/>
      <c r="E136" s="73"/>
      <c r="F136" s="120"/>
    </row>
    <row r="137" spans="1:6" ht="18" customHeight="1">
      <c r="A137" s="540" t="s">
        <v>46</v>
      </c>
      <c r="B137" s="534" t="s">
        <v>286</v>
      </c>
      <c r="C137" s="71"/>
      <c r="D137" s="59"/>
      <c r="E137" s="71"/>
      <c r="F137" s="121"/>
    </row>
    <row r="138" spans="1:6" ht="18" customHeight="1">
      <c r="A138" s="540" t="s">
        <v>47</v>
      </c>
      <c r="B138" s="534" t="s">
        <v>287</v>
      </c>
      <c r="C138" s="71"/>
      <c r="D138" s="59"/>
      <c r="E138" s="71"/>
      <c r="F138" s="122"/>
    </row>
    <row r="139" spans="1:6" ht="18" customHeight="1">
      <c r="A139" s="540" t="s">
        <v>98</v>
      </c>
      <c r="B139" s="534" t="s">
        <v>288</v>
      </c>
      <c r="C139" s="71"/>
      <c r="D139" s="59"/>
      <c r="E139" s="71"/>
      <c r="F139" s="122"/>
    </row>
    <row r="140" spans="1:6" ht="18" customHeight="1" thickBot="1">
      <c r="A140" s="552" t="s">
        <v>193</v>
      </c>
      <c r="B140" s="535" t="s">
        <v>289</v>
      </c>
      <c r="C140" s="71"/>
      <c r="D140" s="59"/>
      <c r="E140" s="71"/>
      <c r="F140" s="123"/>
    </row>
    <row r="141" spans="1:6" ht="18" customHeight="1" thickBot="1">
      <c r="A141" s="539" t="s">
        <v>8</v>
      </c>
      <c r="B141" s="533" t="s">
        <v>290</v>
      </c>
      <c r="C141" s="107"/>
      <c r="D141" s="118"/>
      <c r="E141" s="113"/>
      <c r="F141" s="120"/>
    </row>
    <row r="142" spans="1:6" ht="18" customHeight="1">
      <c r="A142" s="540" t="s">
        <v>99</v>
      </c>
      <c r="B142" s="534" t="s">
        <v>291</v>
      </c>
      <c r="C142" s="71"/>
      <c r="D142" s="59"/>
      <c r="E142" s="71"/>
      <c r="F142" s="121"/>
    </row>
    <row r="143" spans="1:6" ht="18" customHeight="1">
      <c r="A143" s="540" t="s">
        <v>100</v>
      </c>
      <c r="B143" s="534" t="s">
        <v>292</v>
      </c>
      <c r="C143" s="71"/>
      <c r="D143" s="59"/>
      <c r="E143" s="71"/>
      <c r="F143" s="122"/>
    </row>
    <row r="144" spans="1:6" ht="18" customHeight="1">
      <c r="A144" s="540" t="s">
        <v>198</v>
      </c>
      <c r="B144" s="534" t="s">
        <v>293</v>
      </c>
      <c r="C144" s="71"/>
      <c r="D144" s="59"/>
      <c r="E144" s="71"/>
      <c r="F144" s="122"/>
    </row>
    <row r="145" spans="1:6" ht="18" customHeight="1" thickBot="1">
      <c r="A145" s="540" t="s">
        <v>200</v>
      </c>
      <c r="B145" s="534" t="s">
        <v>294</v>
      </c>
      <c r="C145" s="71"/>
      <c r="D145" s="59"/>
      <c r="E145" s="71"/>
      <c r="F145" s="123"/>
    </row>
    <row r="146" spans="1:6" ht="18" customHeight="1" thickBot="1">
      <c r="A146" s="539" t="s">
        <v>9</v>
      </c>
      <c r="B146" s="533" t="s">
        <v>295</v>
      </c>
      <c r="C146" s="108"/>
      <c r="D146" s="119"/>
      <c r="E146" s="114"/>
      <c r="F146" s="120"/>
    </row>
    <row r="147" spans="1:6" ht="18" customHeight="1" thickBot="1">
      <c r="A147" s="554" t="s">
        <v>10</v>
      </c>
      <c r="B147" s="536" t="s">
        <v>296</v>
      </c>
      <c r="C147" s="108"/>
      <c r="D147" s="119"/>
      <c r="E147" s="114"/>
      <c r="F147" s="120"/>
    </row>
    <row r="148" spans="1:2" ht="18" customHeight="1">
      <c r="A148" s="537"/>
      <c r="B148" s="537"/>
    </row>
    <row r="149" spans="1:5" ht="18" customHeight="1">
      <c r="A149" s="469"/>
      <c r="B149" s="469"/>
      <c r="C149" s="5"/>
      <c r="D149" s="5"/>
      <c r="E149" s="5"/>
    </row>
    <row r="150" spans="1:6" ht="18" customHeight="1" thickBot="1">
      <c r="A150" s="687" t="s">
        <v>363</v>
      </c>
      <c r="B150" s="687"/>
      <c r="C150" s="695" t="s">
        <v>128</v>
      </c>
      <c r="D150" s="695"/>
      <c r="E150" s="695"/>
      <c r="F150" s="695"/>
    </row>
    <row r="151" spans="1:6" ht="18" customHeight="1" thickBot="1">
      <c r="A151" s="539">
        <v>1</v>
      </c>
      <c r="B151" s="528" t="s">
        <v>297</v>
      </c>
      <c r="C151" s="47">
        <f>+C61-C126</f>
        <v>0</v>
      </c>
      <c r="D151" s="57">
        <f>+D61-D126</f>
        <v>0</v>
      </c>
      <c r="E151" s="57">
        <f>+E61-E126</f>
        <v>0</v>
      </c>
      <c r="F151" s="160"/>
    </row>
    <row r="152" spans="1:6" ht="18" customHeight="1" thickBot="1">
      <c r="A152" s="539" t="s">
        <v>2</v>
      </c>
      <c r="B152" s="528" t="s">
        <v>298</v>
      </c>
      <c r="C152" s="47">
        <f>+C84-C146</f>
        <v>0</v>
      </c>
      <c r="D152" s="57">
        <f>+D84-D146</f>
        <v>0</v>
      </c>
      <c r="E152" s="57">
        <f>+E84-E146</f>
        <v>0</v>
      </c>
      <c r="F152" s="160"/>
    </row>
  </sheetData>
  <sheetProtection/>
  <mergeCells count="16">
    <mergeCell ref="A89:B89"/>
    <mergeCell ref="C89:F89"/>
    <mergeCell ref="C90:E90"/>
    <mergeCell ref="F90:F91"/>
    <mergeCell ref="A150:B150"/>
    <mergeCell ref="C150:F150"/>
    <mergeCell ref="B90:B91"/>
    <mergeCell ref="A90:A91"/>
    <mergeCell ref="A87:F87"/>
    <mergeCell ref="B3:B4"/>
    <mergeCell ref="A3:A4"/>
    <mergeCell ref="A1:F1"/>
    <mergeCell ref="A2:B2"/>
    <mergeCell ref="C2:F2"/>
    <mergeCell ref="C3:E3"/>
    <mergeCell ref="F3:F4"/>
  </mergeCells>
  <printOptions horizontalCentered="1"/>
  <pageMargins left="0.2755905511811024" right="0.2755905511811024" top="0.7874015748031497" bottom="0.3937007874015748" header="0.2362204724409449" footer="0.15748031496062992"/>
  <pageSetup fitToHeight="2" fitToWidth="3" horizontalDpi="600" verticalDpi="600" orientation="portrait" paperSize="9" scale="67" r:id="rId1"/>
  <headerFooter alignWithMargins="0">
    <oddHeader xml:space="preserve">&amp;C&amp;"Times New Roman CE,Félkövér"&amp;12
MÓRÁGY KÖZSÉGI ÖNKORMÁNYZAT
2020. ÉVI KÖLTSÉGVETÉSÉNEK ÁLLAMI (ÁLLAMIGAZGATÁSI) FELADATOK MÉRLEGE
&amp;R&amp;"Times New Roman CE,Félkövér dőlt"&amp;11 1.4. számú melléklet </oddHeader>
  </headerFooter>
  <rowBreaks count="1" manualBreakCount="1">
    <brk id="86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152"/>
  <sheetViews>
    <sheetView view="pageLayout" zoomScaleNormal="120" zoomScaleSheetLayoutView="130" workbookViewId="0" topLeftCell="A87">
      <selection activeCell="B99" sqref="B99"/>
    </sheetView>
  </sheetViews>
  <sheetFormatPr defaultColWidth="9.00390625" defaultRowHeight="12.75"/>
  <cols>
    <col min="1" max="1" width="9.50390625" style="42" customWidth="1"/>
    <col min="2" max="2" width="91.625" style="42" customWidth="1"/>
    <col min="3" max="5" width="15.375" style="45" customWidth="1"/>
    <col min="6" max="6" width="15.125" style="5" customWidth="1"/>
    <col min="7" max="7" width="9.00390625" style="5" customWidth="1"/>
    <col min="8" max="16384" width="9.375" style="5" customWidth="1"/>
  </cols>
  <sheetData>
    <row r="1" spans="1:6" ht="15.75" customHeight="1">
      <c r="A1" s="651" t="s">
        <v>356</v>
      </c>
      <c r="B1" s="651"/>
      <c r="C1" s="651"/>
      <c r="D1" s="651"/>
      <c r="E1" s="651"/>
      <c r="F1" s="651"/>
    </row>
    <row r="2" spans="1:6" ht="15.75" customHeight="1" thickBot="1">
      <c r="A2" s="662" t="s">
        <v>361</v>
      </c>
      <c r="B2" s="662"/>
      <c r="C2" s="663" t="s">
        <v>666</v>
      </c>
      <c r="D2" s="663"/>
      <c r="E2" s="663"/>
      <c r="F2" s="663"/>
    </row>
    <row r="3" spans="1:6" ht="24" customHeight="1">
      <c r="A3" s="684" t="s">
        <v>37</v>
      </c>
      <c r="B3" s="682" t="s">
        <v>0</v>
      </c>
      <c r="C3" s="652" t="s">
        <v>687</v>
      </c>
      <c r="D3" s="653"/>
      <c r="E3" s="654"/>
      <c r="F3" s="655" t="s">
        <v>125</v>
      </c>
    </row>
    <row r="4" spans="1:6" ht="24" customHeight="1" thickBot="1">
      <c r="A4" s="685"/>
      <c r="B4" s="683"/>
      <c r="C4" s="154" t="s">
        <v>123</v>
      </c>
      <c r="D4" s="155" t="s">
        <v>124</v>
      </c>
      <c r="E4" s="156" t="s">
        <v>362</v>
      </c>
      <c r="F4" s="656"/>
    </row>
    <row r="5" spans="1:6" ht="21" customHeight="1" thickBot="1">
      <c r="A5" s="38">
        <v>1</v>
      </c>
      <c r="B5" s="39">
        <v>2</v>
      </c>
      <c r="C5" s="46">
        <v>3</v>
      </c>
      <c r="D5" s="4">
        <v>4</v>
      </c>
      <c r="E5" s="68">
        <v>5</v>
      </c>
      <c r="F5" s="44">
        <v>6</v>
      </c>
    </row>
    <row r="6" spans="1:6" s="6" customFormat="1" ht="18" customHeight="1" thickBot="1">
      <c r="A6" s="539" t="s">
        <v>1</v>
      </c>
      <c r="B6" s="510" t="s">
        <v>132</v>
      </c>
      <c r="C6" s="47"/>
      <c r="D6" s="57"/>
      <c r="E6" s="69"/>
      <c r="F6" s="102"/>
    </row>
    <row r="7" spans="1:6" s="1" customFormat="1" ht="18" customHeight="1">
      <c r="A7" s="540" t="s">
        <v>48</v>
      </c>
      <c r="B7" s="511" t="s">
        <v>133</v>
      </c>
      <c r="C7" s="48"/>
      <c r="D7" s="58"/>
      <c r="E7" s="70"/>
      <c r="F7" s="86"/>
    </row>
    <row r="8" spans="1:6" s="1" customFormat="1" ht="18" customHeight="1">
      <c r="A8" s="541" t="s">
        <v>49</v>
      </c>
      <c r="B8" s="512" t="s">
        <v>134</v>
      </c>
      <c r="C8" s="49"/>
      <c r="D8" s="59"/>
      <c r="E8" s="71"/>
      <c r="F8" s="86"/>
    </row>
    <row r="9" spans="1:6" s="1" customFormat="1" ht="18" customHeight="1">
      <c r="A9" s="541" t="s">
        <v>50</v>
      </c>
      <c r="B9" s="512" t="s">
        <v>135</v>
      </c>
      <c r="C9" s="49"/>
      <c r="D9" s="59"/>
      <c r="E9" s="71"/>
      <c r="F9" s="86"/>
    </row>
    <row r="10" spans="1:6" s="1" customFormat="1" ht="18" customHeight="1">
      <c r="A10" s="541" t="s">
        <v>51</v>
      </c>
      <c r="B10" s="512" t="s">
        <v>136</v>
      </c>
      <c r="C10" s="49"/>
      <c r="D10" s="59"/>
      <c r="E10" s="71"/>
      <c r="F10" s="86"/>
    </row>
    <row r="11" spans="1:6" s="1" customFormat="1" ht="18" customHeight="1">
      <c r="A11" s="541" t="s">
        <v>137</v>
      </c>
      <c r="B11" s="512" t="s">
        <v>138</v>
      </c>
      <c r="C11" s="49"/>
      <c r="D11" s="59"/>
      <c r="E11" s="71"/>
      <c r="F11" s="80"/>
    </row>
    <row r="12" spans="1:6" s="1" customFormat="1" ht="18" customHeight="1" thickBot="1">
      <c r="A12" s="542" t="s">
        <v>52</v>
      </c>
      <c r="B12" s="513" t="s">
        <v>139</v>
      </c>
      <c r="C12" s="49"/>
      <c r="D12" s="59"/>
      <c r="E12" s="71"/>
      <c r="F12" s="87"/>
    </row>
    <row r="13" spans="1:6" s="1" customFormat="1" ht="18" customHeight="1" thickBot="1">
      <c r="A13" s="539" t="s">
        <v>2</v>
      </c>
      <c r="B13" s="514" t="s">
        <v>140</v>
      </c>
      <c r="C13" s="47"/>
      <c r="D13" s="57"/>
      <c r="E13" s="69"/>
      <c r="F13" s="89"/>
    </row>
    <row r="14" spans="1:6" s="1" customFormat="1" ht="18" customHeight="1">
      <c r="A14" s="540" t="s">
        <v>54</v>
      </c>
      <c r="B14" s="511" t="s">
        <v>141</v>
      </c>
      <c r="C14" s="48"/>
      <c r="D14" s="58"/>
      <c r="E14" s="70"/>
      <c r="F14" s="88"/>
    </row>
    <row r="15" spans="1:6" s="1" customFormat="1" ht="18" customHeight="1">
      <c r="A15" s="541" t="s">
        <v>55</v>
      </c>
      <c r="B15" s="512" t="s">
        <v>142</v>
      </c>
      <c r="C15" s="49"/>
      <c r="D15" s="59"/>
      <c r="E15" s="71"/>
      <c r="F15" s="80"/>
    </row>
    <row r="16" spans="1:6" s="1" customFormat="1" ht="18" customHeight="1">
      <c r="A16" s="541" t="s">
        <v>56</v>
      </c>
      <c r="B16" s="512" t="s">
        <v>143</v>
      </c>
      <c r="C16" s="49"/>
      <c r="D16" s="59"/>
      <c r="E16" s="71"/>
      <c r="F16" s="80"/>
    </row>
    <row r="17" spans="1:6" s="1" customFormat="1" ht="18" customHeight="1">
      <c r="A17" s="541" t="s">
        <v>57</v>
      </c>
      <c r="B17" s="512" t="s">
        <v>144</v>
      </c>
      <c r="C17" s="49"/>
      <c r="D17" s="59"/>
      <c r="E17" s="71"/>
      <c r="F17" s="81"/>
    </row>
    <row r="18" spans="1:6" s="1" customFormat="1" ht="18" customHeight="1">
      <c r="A18" s="541" t="s">
        <v>58</v>
      </c>
      <c r="B18" s="512" t="s">
        <v>145</v>
      </c>
      <c r="C18" s="49"/>
      <c r="D18" s="59"/>
      <c r="E18" s="71"/>
      <c r="F18" s="80"/>
    </row>
    <row r="19" spans="1:6" s="1" customFormat="1" ht="18" customHeight="1" thickBot="1">
      <c r="A19" s="542" t="s">
        <v>64</v>
      </c>
      <c r="B19" s="513" t="s">
        <v>146</v>
      </c>
      <c r="C19" s="50"/>
      <c r="D19" s="60"/>
      <c r="E19" s="72"/>
      <c r="F19" s="87"/>
    </row>
    <row r="20" spans="1:6" s="1" customFormat="1" ht="18" customHeight="1" thickBot="1">
      <c r="A20" s="539" t="s">
        <v>3</v>
      </c>
      <c r="B20" s="510" t="s">
        <v>147</v>
      </c>
      <c r="C20" s="47"/>
      <c r="D20" s="57"/>
      <c r="E20" s="69"/>
      <c r="F20" s="103"/>
    </row>
    <row r="21" spans="1:6" s="1" customFormat="1" ht="18" customHeight="1">
      <c r="A21" s="540" t="s">
        <v>38</v>
      </c>
      <c r="B21" s="511" t="s">
        <v>148</v>
      </c>
      <c r="C21" s="48"/>
      <c r="D21" s="58"/>
      <c r="E21" s="70"/>
      <c r="F21" s="88"/>
    </row>
    <row r="22" spans="1:6" s="1" customFormat="1" ht="18" customHeight="1">
      <c r="A22" s="541" t="s">
        <v>149</v>
      </c>
      <c r="B22" s="512" t="s">
        <v>150</v>
      </c>
      <c r="C22" s="49"/>
      <c r="D22" s="59"/>
      <c r="E22" s="71"/>
      <c r="F22" s="80"/>
    </row>
    <row r="23" spans="1:6" s="1" customFormat="1" ht="18" customHeight="1">
      <c r="A23" s="541" t="s">
        <v>151</v>
      </c>
      <c r="B23" s="512" t="s">
        <v>152</v>
      </c>
      <c r="C23" s="49"/>
      <c r="D23" s="59"/>
      <c r="E23" s="71"/>
      <c r="F23" s="79"/>
    </row>
    <row r="24" spans="1:6" s="1" customFormat="1" ht="18" customHeight="1">
      <c r="A24" s="541" t="s">
        <v>153</v>
      </c>
      <c r="B24" s="512" t="s">
        <v>154</v>
      </c>
      <c r="C24" s="49"/>
      <c r="D24" s="59"/>
      <c r="E24" s="71"/>
      <c r="F24" s="81"/>
    </row>
    <row r="25" spans="1:6" s="1" customFormat="1" ht="18" customHeight="1">
      <c r="A25" s="541" t="s">
        <v>89</v>
      </c>
      <c r="B25" s="512" t="s">
        <v>155</v>
      </c>
      <c r="C25" s="49"/>
      <c r="D25" s="59"/>
      <c r="E25" s="71"/>
      <c r="F25" s="80"/>
    </row>
    <row r="26" spans="1:6" s="1" customFormat="1" ht="18" customHeight="1" thickBot="1">
      <c r="A26" s="542" t="s">
        <v>90</v>
      </c>
      <c r="B26" s="513" t="s">
        <v>156</v>
      </c>
      <c r="C26" s="50"/>
      <c r="D26" s="60"/>
      <c r="E26" s="72"/>
      <c r="F26" s="87"/>
    </row>
    <row r="27" spans="1:6" s="1" customFormat="1" ht="18" customHeight="1" thickBot="1">
      <c r="A27" s="539" t="s">
        <v>91</v>
      </c>
      <c r="B27" s="510" t="s">
        <v>157</v>
      </c>
      <c r="C27" s="51"/>
      <c r="D27" s="61"/>
      <c r="E27" s="73"/>
      <c r="F27" s="103"/>
    </row>
    <row r="28" spans="1:6" s="1" customFormat="1" ht="18" customHeight="1">
      <c r="A28" s="540" t="s">
        <v>39</v>
      </c>
      <c r="B28" s="511" t="s">
        <v>158</v>
      </c>
      <c r="C28" s="52"/>
      <c r="D28" s="62"/>
      <c r="E28" s="74"/>
      <c r="F28" s="88"/>
    </row>
    <row r="29" spans="1:6" s="1" customFormat="1" ht="18" customHeight="1">
      <c r="A29" s="541" t="s">
        <v>159</v>
      </c>
      <c r="B29" s="512" t="s">
        <v>160</v>
      </c>
      <c r="C29" s="49"/>
      <c r="D29" s="59"/>
      <c r="E29" s="71"/>
      <c r="F29" s="80"/>
    </row>
    <row r="30" spans="1:6" s="1" customFormat="1" ht="18" customHeight="1">
      <c r="A30" s="541" t="s">
        <v>161</v>
      </c>
      <c r="B30" s="512" t="s">
        <v>162</v>
      </c>
      <c r="C30" s="49"/>
      <c r="D30" s="59"/>
      <c r="E30" s="71"/>
      <c r="F30" s="80"/>
    </row>
    <row r="31" spans="1:6" s="1" customFormat="1" ht="18" customHeight="1">
      <c r="A31" s="541" t="s">
        <v>40</v>
      </c>
      <c r="B31" s="512" t="s">
        <v>119</v>
      </c>
      <c r="C31" s="49"/>
      <c r="D31" s="59"/>
      <c r="E31" s="71"/>
      <c r="F31" s="80"/>
    </row>
    <row r="32" spans="1:6" s="1" customFormat="1" ht="18" customHeight="1">
      <c r="A32" s="541" t="s">
        <v>163</v>
      </c>
      <c r="B32" s="512" t="s">
        <v>164</v>
      </c>
      <c r="C32" s="49"/>
      <c r="D32" s="59"/>
      <c r="E32" s="71"/>
      <c r="F32" s="80"/>
    </row>
    <row r="33" spans="1:6" s="1" customFormat="1" ht="18" customHeight="1" thickBot="1">
      <c r="A33" s="542" t="s">
        <v>165</v>
      </c>
      <c r="B33" s="513" t="s">
        <v>166</v>
      </c>
      <c r="C33" s="50"/>
      <c r="D33" s="60"/>
      <c r="E33" s="72"/>
      <c r="F33" s="80"/>
    </row>
    <row r="34" spans="1:6" s="1" customFormat="1" ht="18" customHeight="1" thickBot="1">
      <c r="A34" s="539" t="s">
        <v>5</v>
      </c>
      <c r="B34" s="510" t="s">
        <v>167</v>
      </c>
      <c r="C34" s="47"/>
      <c r="D34" s="57"/>
      <c r="E34" s="69"/>
      <c r="F34" s="7"/>
    </row>
    <row r="35" spans="1:6" s="1" customFormat="1" ht="18" customHeight="1">
      <c r="A35" s="540" t="s">
        <v>41</v>
      </c>
      <c r="B35" s="511" t="s">
        <v>168</v>
      </c>
      <c r="C35" s="48"/>
      <c r="D35" s="58"/>
      <c r="E35" s="70"/>
      <c r="F35" s="91"/>
    </row>
    <row r="36" spans="1:6" s="1" customFormat="1" ht="18" customHeight="1">
      <c r="A36" s="541" t="s">
        <v>42</v>
      </c>
      <c r="B36" s="512" t="s">
        <v>169</v>
      </c>
      <c r="C36" s="49"/>
      <c r="D36" s="59"/>
      <c r="E36" s="71"/>
      <c r="F36" s="82"/>
    </row>
    <row r="37" spans="1:6" s="1" customFormat="1" ht="18" customHeight="1">
      <c r="A37" s="541" t="s">
        <v>43</v>
      </c>
      <c r="B37" s="512" t="s">
        <v>170</v>
      </c>
      <c r="C37" s="49"/>
      <c r="D37" s="59"/>
      <c r="E37" s="71"/>
      <c r="F37" s="82"/>
    </row>
    <row r="38" spans="1:6" s="1" customFormat="1" ht="18" customHeight="1">
      <c r="A38" s="541" t="s">
        <v>93</v>
      </c>
      <c r="B38" s="512" t="s">
        <v>171</v>
      </c>
      <c r="C38" s="49"/>
      <c r="D38" s="59"/>
      <c r="E38" s="71"/>
      <c r="F38" s="82"/>
    </row>
    <row r="39" spans="1:6" s="1" customFormat="1" ht="18" customHeight="1">
      <c r="A39" s="541" t="s">
        <v>94</v>
      </c>
      <c r="B39" s="512" t="s">
        <v>172</v>
      </c>
      <c r="C39" s="49"/>
      <c r="D39" s="59"/>
      <c r="E39" s="71"/>
      <c r="F39" s="82"/>
    </row>
    <row r="40" spans="1:6" s="1" customFormat="1" ht="18" customHeight="1">
      <c r="A40" s="541" t="s">
        <v>95</v>
      </c>
      <c r="B40" s="512" t="s">
        <v>173</v>
      </c>
      <c r="C40" s="49"/>
      <c r="D40" s="59"/>
      <c r="E40" s="71"/>
      <c r="F40" s="82"/>
    </row>
    <row r="41" spans="1:6" s="1" customFormat="1" ht="18" customHeight="1">
      <c r="A41" s="541" t="s">
        <v>96</v>
      </c>
      <c r="B41" s="512" t="s">
        <v>174</v>
      </c>
      <c r="C41" s="49"/>
      <c r="D41" s="59"/>
      <c r="E41" s="71"/>
      <c r="F41" s="83"/>
    </row>
    <row r="42" spans="1:6" s="1" customFormat="1" ht="18" customHeight="1">
      <c r="A42" s="541" t="s">
        <v>175</v>
      </c>
      <c r="B42" s="512" t="s">
        <v>176</v>
      </c>
      <c r="C42" s="49"/>
      <c r="D42" s="59"/>
      <c r="E42" s="71"/>
      <c r="F42" s="82"/>
    </row>
    <row r="43" spans="1:6" s="1" customFormat="1" ht="18" customHeight="1">
      <c r="A43" s="541" t="s">
        <v>126</v>
      </c>
      <c r="B43" s="512" t="s">
        <v>177</v>
      </c>
      <c r="C43" s="53"/>
      <c r="D43" s="63"/>
      <c r="E43" s="75"/>
      <c r="F43" s="82"/>
    </row>
    <row r="44" spans="1:6" s="1" customFormat="1" ht="18" customHeight="1" thickBot="1">
      <c r="A44" s="542" t="s">
        <v>178</v>
      </c>
      <c r="B44" s="513" t="s">
        <v>179</v>
      </c>
      <c r="C44" s="54"/>
      <c r="D44" s="64"/>
      <c r="E44" s="76"/>
      <c r="F44" s="90"/>
    </row>
    <row r="45" spans="1:6" s="1" customFormat="1" ht="18" customHeight="1" thickBot="1">
      <c r="A45" s="539" t="s">
        <v>6</v>
      </c>
      <c r="B45" s="510" t="s">
        <v>180</v>
      </c>
      <c r="C45" s="47"/>
      <c r="D45" s="57"/>
      <c r="E45" s="69"/>
      <c r="F45" s="103"/>
    </row>
    <row r="46" spans="1:6" s="1" customFormat="1" ht="18" customHeight="1">
      <c r="A46" s="540" t="s">
        <v>44</v>
      </c>
      <c r="B46" s="511" t="s">
        <v>181</v>
      </c>
      <c r="C46" s="55"/>
      <c r="D46" s="65"/>
      <c r="E46" s="77"/>
      <c r="F46" s="92"/>
    </row>
    <row r="47" spans="1:6" s="1" customFormat="1" ht="18" customHeight="1">
      <c r="A47" s="541" t="s">
        <v>45</v>
      </c>
      <c r="B47" s="512" t="s">
        <v>182</v>
      </c>
      <c r="C47" s="53"/>
      <c r="D47" s="63"/>
      <c r="E47" s="75"/>
      <c r="F47" s="81"/>
    </row>
    <row r="48" spans="1:6" s="1" customFormat="1" ht="18" customHeight="1">
      <c r="A48" s="541" t="s">
        <v>183</v>
      </c>
      <c r="B48" s="512" t="s">
        <v>184</v>
      </c>
      <c r="C48" s="53"/>
      <c r="D48" s="63"/>
      <c r="E48" s="75"/>
      <c r="F48" s="82"/>
    </row>
    <row r="49" spans="1:6" s="1" customFormat="1" ht="18" customHeight="1">
      <c r="A49" s="541" t="s">
        <v>185</v>
      </c>
      <c r="B49" s="512" t="s">
        <v>186</v>
      </c>
      <c r="C49" s="53"/>
      <c r="D49" s="63"/>
      <c r="E49" s="75"/>
      <c r="F49" s="80"/>
    </row>
    <row r="50" spans="1:6" s="1" customFormat="1" ht="18" customHeight="1" thickBot="1">
      <c r="A50" s="542" t="s">
        <v>187</v>
      </c>
      <c r="B50" s="513" t="s">
        <v>188</v>
      </c>
      <c r="C50" s="54"/>
      <c r="D50" s="64"/>
      <c r="E50" s="76"/>
      <c r="F50" s="87"/>
    </row>
    <row r="51" spans="1:6" s="1" customFormat="1" ht="18" customHeight="1" thickBot="1">
      <c r="A51" s="539" t="s">
        <v>97</v>
      </c>
      <c r="B51" s="510" t="s">
        <v>189</v>
      </c>
      <c r="C51" s="47"/>
      <c r="D51" s="57"/>
      <c r="E51" s="69"/>
      <c r="F51" s="7"/>
    </row>
    <row r="52" spans="1:6" s="1" customFormat="1" ht="18" customHeight="1">
      <c r="A52" s="540" t="s">
        <v>46</v>
      </c>
      <c r="B52" s="511" t="s">
        <v>190</v>
      </c>
      <c r="C52" s="48"/>
      <c r="D52" s="58"/>
      <c r="E52" s="70"/>
      <c r="F52" s="92"/>
    </row>
    <row r="53" spans="1:6" s="1" customFormat="1" ht="18" customHeight="1">
      <c r="A53" s="541" t="s">
        <v>47</v>
      </c>
      <c r="B53" s="512" t="s">
        <v>191</v>
      </c>
      <c r="C53" s="49"/>
      <c r="D53" s="59"/>
      <c r="E53" s="71"/>
      <c r="F53" s="82"/>
    </row>
    <row r="54" spans="1:8" s="1" customFormat="1" ht="18" customHeight="1">
      <c r="A54" s="541" t="s">
        <v>98</v>
      </c>
      <c r="B54" s="512" t="s">
        <v>192</v>
      </c>
      <c r="C54" s="49"/>
      <c r="D54" s="59"/>
      <c r="E54" s="71"/>
      <c r="F54" s="79"/>
      <c r="H54" s="8"/>
    </row>
    <row r="55" spans="1:6" s="1" customFormat="1" ht="18" customHeight="1" thickBot="1">
      <c r="A55" s="542" t="s">
        <v>193</v>
      </c>
      <c r="B55" s="513" t="s">
        <v>194</v>
      </c>
      <c r="C55" s="50"/>
      <c r="D55" s="60"/>
      <c r="E55" s="72"/>
      <c r="F55" s="94"/>
    </row>
    <row r="56" spans="1:6" s="1" customFormat="1" ht="18" customHeight="1" thickBot="1">
      <c r="A56" s="539" t="s">
        <v>8</v>
      </c>
      <c r="B56" s="514" t="s">
        <v>195</v>
      </c>
      <c r="C56" s="47"/>
      <c r="D56" s="57"/>
      <c r="E56" s="69"/>
      <c r="F56" s="95"/>
    </row>
    <row r="57" spans="1:6" s="1" customFormat="1" ht="18" customHeight="1">
      <c r="A57" s="540" t="s">
        <v>99</v>
      </c>
      <c r="B57" s="511" t="s">
        <v>196</v>
      </c>
      <c r="C57" s="53"/>
      <c r="D57" s="63"/>
      <c r="E57" s="75"/>
      <c r="F57" s="92"/>
    </row>
    <row r="58" spans="1:6" s="1" customFormat="1" ht="18" customHeight="1">
      <c r="A58" s="541" t="s">
        <v>100</v>
      </c>
      <c r="B58" s="512" t="s">
        <v>197</v>
      </c>
      <c r="C58" s="53"/>
      <c r="D58" s="63"/>
      <c r="E58" s="75"/>
      <c r="F58" s="82"/>
    </row>
    <row r="59" spans="1:6" s="1" customFormat="1" ht="18" customHeight="1">
      <c r="A59" s="541" t="s">
        <v>198</v>
      </c>
      <c r="B59" s="512" t="s">
        <v>199</v>
      </c>
      <c r="C59" s="53"/>
      <c r="D59" s="63"/>
      <c r="E59" s="75"/>
      <c r="F59" s="84"/>
    </row>
    <row r="60" spans="1:6" s="1" customFormat="1" ht="18" customHeight="1" thickBot="1">
      <c r="A60" s="542" t="s">
        <v>200</v>
      </c>
      <c r="B60" s="513" t="s">
        <v>201</v>
      </c>
      <c r="C60" s="53"/>
      <c r="D60" s="63"/>
      <c r="E60" s="75"/>
      <c r="F60" s="96"/>
    </row>
    <row r="61" spans="1:6" s="1" customFormat="1" ht="18" customHeight="1" thickBot="1">
      <c r="A61" s="539" t="s">
        <v>9</v>
      </c>
      <c r="B61" s="510" t="s">
        <v>202</v>
      </c>
      <c r="C61" s="51"/>
      <c r="D61" s="61"/>
      <c r="E61" s="73"/>
      <c r="F61" s="103"/>
    </row>
    <row r="62" spans="1:6" s="1" customFormat="1" ht="18" customHeight="1" thickBot="1">
      <c r="A62" s="543" t="s">
        <v>203</v>
      </c>
      <c r="B62" s="514" t="s">
        <v>204</v>
      </c>
      <c r="C62" s="47"/>
      <c r="D62" s="57"/>
      <c r="E62" s="69"/>
      <c r="F62" s="93"/>
    </row>
    <row r="63" spans="1:6" s="1" customFormat="1" ht="18" customHeight="1">
      <c r="A63" s="540" t="s">
        <v>205</v>
      </c>
      <c r="B63" s="511" t="s">
        <v>206</v>
      </c>
      <c r="C63" s="53"/>
      <c r="D63" s="63"/>
      <c r="E63" s="75"/>
      <c r="F63" s="92"/>
    </row>
    <row r="64" spans="1:6" s="1" customFormat="1" ht="18" customHeight="1">
      <c r="A64" s="541" t="s">
        <v>207</v>
      </c>
      <c r="B64" s="512" t="s">
        <v>208</v>
      </c>
      <c r="C64" s="53"/>
      <c r="D64" s="63"/>
      <c r="E64" s="75"/>
      <c r="F64" s="82"/>
    </row>
    <row r="65" spans="1:6" s="1" customFormat="1" ht="18" customHeight="1" thickBot="1">
      <c r="A65" s="542" t="s">
        <v>209</v>
      </c>
      <c r="B65" s="515" t="s">
        <v>210</v>
      </c>
      <c r="C65" s="53"/>
      <c r="D65" s="63"/>
      <c r="E65" s="75"/>
      <c r="F65" s="90"/>
    </row>
    <row r="66" spans="1:6" s="1" customFormat="1" ht="18" customHeight="1" thickBot="1">
      <c r="A66" s="543" t="s">
        <v>211</v>
      </c>
      <c r="B66" s="514" t="s">
        <v>212</v>
      </c>
      <c r="C66" s="47"/>
      <c r="D66" s="57"/>
      <c r="E66" s="69"/>
      <c r="F66" s="93"/>
    </row>
    <row r="67" spans="1:6" s="1" customFormat="1" ht="18" customHeight="1">
      <c r="A67" s="540" t="s">
        <v>213</v>
      </c>
      <c r="B67" s="511" t="s">
        <v>214</v>
      </c>
      <c r="C67" s="53"/>
      <c r="D67" s="63"/>
      <c r="E67" s="75"/>
      <c r="F67" s="97"/>
    </row>
    <row r="68" spans="1:6" s="1" customFormat="1" ht="18" customHeight="1">
      <c r="A68" s="541" t="s">
        <v>68</v>
      </c>
      <c r="B68" s="512" t="s">
        <v>215</v>
      </c>
      <c r="C68" s="53"/>
      <c r="D68" s="63"/>
      <c r="E68" s="75"/>
      <c r="F68" s="82"/>
    </row>
    <row r="69" spans="1:6" s="1" customFormat="1" ht="18" customHeight="1">
      <c r="A69" s="541" t="s">
        <v>216</v>
      </c>
      <c r="B69" s="512" t="s">
        <v>217</v>
      </c>
      <c r="C69" s="53"/>
      <c r="D69" s="63"/>
      <c r="E69" s="75"/>
      <c r="F69" s="82"/>
    </row>
    <row r="70" spans="1:6" s="1" customFormat="1" ht="18" customHeight="1" thickBot="1">
      <c r="A70" s="542" t="s">
        <v>218</v>
      </c>
      <c r="B70" s="513" t="s">
        <v>219</v>
      </c>
      <c r="C70" s="53"/>
      <c r="D70" s="63"/>
      <c r="E70" s="75"/>
      <c r="F70" s="90"/>
    </row>
    <row r="71" spans="1:6" s="1" customFormat="1" ht="18" customHeight="1" thickBot="1">
      <c r="A71" s="543" t="s">
        <v>220</v>
      </c>
      <c r="B71" s="514" t="s">
        <v>221</v>
      </c>
      <c r="C71" s="47"/>
      <c r="D71" s="57"/>
      <c r="E71" s="69"/>
      <c r="F71" s="93"/>
    </row>
    <row r="72" spans="1:6" s="1" customFormat="1" ht="18" customHeight="1">
      <c r="A72" s="540" t="s">
        <v>101</v>
      </c>
      <c r="B72" s="511" t="s">
        <v>222</v>
      </c>
      <c r="C72" s="53"/>
      <c r="D72" s="63"/>
      <c r="E72" s="75"/>
      <c r="F72" s="88"/>
    </row>
    <row r="73" spans="1:6" s="1" customFormat="1" ht="18" customHeight="1" thickBot="1">
      <c r="A73" s="542" t="s">
        <v>102</v>
      </c>
      <c r="B73" s="513" t="s">
        <v>223</v>
      </c>
      <c r="C73" s="53"/>
      <c r="D73" s="63"/>
      <c r="E73" s="75"/>
      <c r="F73" s="87"/>
    </row>
    <row r="74" spans="1:6" s="1" customFormat="1" ht="18" customHeight="1" thickBot="1">
      <c r="A74" s="543" t="s">
        <v>224</v>
      </c>
      <c r="B74" s="514" t="s">
        <v>225</v>
      </c>
      <c r="C74" s="47"/>
      <c r="D74" s="57"/>
      <c r="E74" s="69"/>
      <c r="F74" s="89"/>
    </row>
    <row r="75" spans="1:7" s="1" customFormat="1" ht="18" customHeight="1">
      <c r="A75" s="540" t="s">
        <v>226</v>
      </c>
      <c r="B75" s="511" t="s">
        <v>227</v>
      </c>
      <c r="C75" s="53"/>
      <c r="D75" s="63"/>
      <c r="E75" s="75"/>
      <c r="F75" s="98"/>
      <c r="G75" s="67"/>
    </row>
    <row r="76" spans="1:6" ht="18" customHeight="1">
      <c r="A76" s="541" t="s">
        <v>228</v>
      </c>
      <c r="B76" s="512" t="s">
        <v>229</v>
      </c>
      <c r="C76" s="53"/>
      <c r="D76" s="63"/>
      <c r="E76" s="75"/>
      <c r="F76" s="85"/>
    </row>
    <row r="77" spans="1:6" ht="18" customHeight="1" thickBot="1">
      <c r="A77" s="542" t="s">
        <v>230</v>
      </c>
      <c r="B77" s="513" t="s">
        <v>231</v>
      </c>
      <c r="C77" s="53"/>
      <c r="D77" s="63"/>
      <c r="E77" s="75"/>
      <c r="F77" s="99"/>
    </row>
    <row r="78" spans="1:6" ht="18" customHeight="1" thickBot="1">
      <c r="A78" s="543" t="s">
        <v>232</v>
      </c>
      <c r="B78" s="514" t="s">
        <v>233</v>
      </c>
      <c r="C78" s="47"/>
      <c r="D78" s="57"/>
      <c r="E78" s="69"/>
      <c r="F78" s="101"/>
    </row>
    <row r="79" spans="1:6" ht="18" customHeight="1">
      <c r="A79" s="544" t="s">
        <v>234</v>
      </c>
      <c r="B79" s="511" t="s">
        <v>235</v>
      </c>
      <c r="C79" s="53"/>
      <c r="D79" s="63"/>
      <c r="E79" s="75"/>
      <c r="F79" s="100"/>
    </row>
    <row r="80" spans="1:6" ht="18" customHeight="1">
      <c r="A80" s="545" t="s">
        <v>236</v>
      </c>
      <c r="B80" s="512" t="s">
        <v>237</v>
      </c>
      <c r="C80" s="53"/>
      <c r="D80" s="63"/>
      <c r="E80" s="75"/>
      <c r="F80" s="85"/>
    </row>
    <row r="81" spans="1:6" ht="18" customHeight="1">
      <c r="A81" s="545" t="s">
        <v>238</v>
      </c>
      <c r="B81" s="512" t="s">
        <v>239</v>
      </c>
      <c r="C81" s="53"/>
      <c r="D81" s="63"/>
      <c r="E81" s="75"/>
      <c r="F81" s="85"/>
    </row>
    <row r="82" spans="1:6" ht="18" customHeight="1" thickBot="1">
      <c r="A82" s="546" t="s">
        <v>240</v>
      </c>
      <c r="B82" s="513" t="s">
        <v>241</v>
      </c>
      <c r="C82" s="53"/>
      <c r="D82" s="63"/>
      <c r="E82" s="75"/>
      <c r="F82" s="99"/>
    </row>
    <row r="83" spans="1:6" ht="18" customHeight="1" thickBot="1">
      <c r="A83" s="543" t="s">
        <v>242</v>
      </c>
      <c r="B83" s="514" t="s">
        <v>243</v>
      </c>
      <c r="C83" s="56"/>
      <c r="D83" s="66"/>
      <c r="E83" s="78"/>
      <c r="F83" s="101"/>
    </row>
    <row r="84" spans="1:6" ht="18" customHeight="1" thickBot="1">
      <c r="A84" s="543" t="s">
        <v>244</v>
      </c>
      <c r="B84" s="516" t="s">
        <v>245</v>
      </c>
      <c r="C84" s="51"/>
      <c r="D84" s="61"/>
      <c r="E84" s="73"/>
      <c r="F84" s="101"/>
    </row>
    <row r="85" spans="1:6" ht="18" customHeight="1" thickBot="1">
      <c r="A85" s="547" t="s">
        <v>246</v>
      </c>
      <c r="B85" s="517" t="s">
        <v>247</v>
      </c>
      <c r="C85" s="51"/>
      <c r="D85" s="61"/>
      <c r="E85" s="73"/>
      <c r="F85" s="103"/>
    </row>
    <row r="86" spans="1:5" ht="15.75">
      <c r="A86" s="40"/>
      <c r="B86" s="41"/>
      <c r="C86" s="43"/>
      <c r="D86" s="43"/>
      <c r="E86" s="43"/>
    </row>
    <row r="87" spans="1:6" ht="15.75" customHeight="1">
      <c r="A87" s="651" t="s">
        <v>355</v>
      </c>
      <c r="B87" s="651"/>
      <c r="C87" s="651"/>
      <c r="D87" s="651"/>
      <c r="E87" s="651"/>
      <c r="F87" s="651"/>
    </row>
    <row r="88" spans="1:5" ht="15.75">
      <c r="A88" s="5"/>
      <c r="B88" s="5"/>
      <c r="C88" s="5"/>
      <c r="D88" s="5"/>
      <c r="E88" s="5"/>
    </row>
    <row r="89" spans="1:6" ht="16.5" thickBot="1">
      <c r="A89" s="664" t="s">
        <v>364</v>
      </c>
      <c r="B89" s="664"/>
      <c r="C89" s="694" t="s">
        <v>666</v>
      </c>
      <c r="D89" s="694"/>
      <c r="E89" s="694"/>
      <c r="F89" s="694"/>
    </row>
    <row r="90" spans="1:6" ht="24.75" customHeight="1">
      <c r="A90" s="684" t="s">
        <v>37</v>
      </c>
      <c r="B90" s="682" t="s">
        <v>28</v>
      </c>
      <c r="C90" s="652" t="s">
        <v>687</v>
      </c>
      <c r="D90" s="653"/>
      <c r="E90" s="653"/>
      <c r="F90" s="655" t="s">
        <v>125</v>
      </c>
    </row>
    <row r="91" spans="1:6" ht="27" customHeight="1" thickBot="1">
      <c r="A91" s="685"/>
      <c r="B91" s="683"/>
      <c r="C91" s="154" t="s">
        <v>123</v>
      </c>
      <c r="D91" s="155" t="s">
        <v>124</v>
      </c>
      <c r="E91" s="156" t="s">
        <v>360</v>
      </c>
      <c r="F91" s="656"/>
    </row>
    <row r="92" spans="1:6" ht="16.5" thickBot="1">
      <c r="A92" s="3">
        <v>1</v>
      </c>
      <c r="B92" s="4">
        <v>2</v>
      </c>
      <c r="C92" s="31">
        <v>3</v>
      </c>
      <c r="D92" s="4">
        <v>4</v>
      </c>
      <c r="E92" s="109">
        <v>5</v>
      </c>
      <c r="F92" s="44">
        <v>6</v>
      </c>
    </row>
    <row r="93" spans="1:6" ht="18" customHeight="1" thickBot="1">
      <c r="A93" s="550" t="s">
        <v>1</v>
      </c>
      <c r="B93" s="519" t="s">
        <v>653</v>
      </c>
      <c r="C93" s="104"/>
      <c r="D93" s="115"/>
      <c r="E93" s="110"/>
      <c r="F93" s="124"/>
    </row>
    <row r="94" spans="1:6" ht="18" customHeight="1">
      <c r="A94" s="551" t="s">
        <v>48</v>
      </c>
      <c r="B94" s="520" t="s">
        <v>29</v>
      </c>
      <c r="C94" s="105"/>
      <c r="D94" s="116"/>
      <c r="E94" s="111"/>
      <c r="F94" s="121"/>
    </row>
    <row r="95" spans="1:6" ht="18" customHeight="1">
      <c r="A95" s="541" t="s">
        <v>49</v>
      </c>
      <c r="B95" s="521" t="s">
        <v>103</v>
      </c>
      <c r="C95" s="49"/>
      <c r="D95" s="59"/>
      <c r="E95" s="71"/>
      <c r="F95" s="122"/>
    </row>
    <row r="96" spans="1:6" ht="18" customHeight="1">
      <c r="A96" s="541" t="s">
        <v>50</v>
      </c>
      <c r="B96" s="521" t="s">
        <v>67</v>
      </c>
      <c r="C96" s="50"/>
      <c r="D96" s="60"/>
      <c r="E96" s="72"/>
      <c r="F96" s="122"/>
    </row>
    <row r="97" spans="1:6" ht="18" customHeight="1">
      <c r="A97" s="541" t="s">
        <v>51</v>
      </c>
      <c r="B97" s="522" t="s">
        <v>104</v>
      </c>
      <c r="C97" s="50"/>
      <c r="D97" s="60"/>
      <c r="E97" s="72"/>
      <c r="F97" s="122"/>
    </row>
    <row r="98" spans="1:6" ht="18" customHeight="1">
      <c r="A98" s="541" t="s">
        <v>59</v>
      </c>
      <c r="B98" s="523" t="s">
        <v>105</v>
      </c>
      <c r="C98" s="50"/>
      <c r="D98" s="60"/>
      <c r="E98" s="72"/>
      <c r="F98" s="122"/>
    </row>
    <row r="99" spans="1:6" ht="18" customHeight="1">
      <c r="A99" s="541" t="s">
        <v>52</v>
      </c>
      <c r="B99" s="521" t="s">
        <v>248</v>
      </c>
      <c r="C99" s="50"/>
      <c r="D99" s="60"/>
      <c r="E99" s="72"/>
      <c r="F99" s="122"/>
    </row>
    <row r="100" spans="1:6" ht="18" customHeight="1">
      <c r="A100" s="541" t="s">
        <v>53</v>
      </c>
      <c r="B100" s="524" t="s">
        <v>249</v>
      </c>
      <c r="C100" s="50"/>
      <c r="D100" s="60"/>
      <c r="E100" s="72"/>
      <c r="F100" s="122"/>
    </row>
    <row r="101" spans="1:6" ht="18" customHeight="1">
      <c r="A101" s="541" t="s">
        <v>60</v>
      </c>
      <c r="B101" s="525" t="s">
        <v>250</v>
      </c>
      <c r="C101" s="50"/>
      <c r="D101" s="60"/>
      <c r="E101" s="72"/>
      <c r="F101" s="122"/>
    </row>
    <row r="102" spans="1:6" ht="18" customHeight="1">
      <c r="A102" s="541" t="s">
        <v>61</v>
      </c>
      <c r="B102" s="525" t="s">
        <v>251</v>
      </c>
      <c r="C102" s="50"/>
      <c r="D102" s="60"/>
      <c r="E102" s="72"/>
      <c r="F102" s="122"/>
    </row>
    <row r="103" spans="1:6" ht="18" customHeight="1">
      <c r="A103" s="541" t="s">
        <v>62</v>
      </c>
      <c r="B103" s="524" t="s">
        <v>252</v>
      </c>
      <c r="C103" s="50"/>
      <c r="D103" s="60"/>
      <c r="E103" s="72"/>
      <c r="F103" s="122"/>
    </row>
    <row r="104" spans="1:6" ht="18" customHeight="1">
      <c r="A104" s="541" t="s">
        <v>63</v>
      </c>
      <c r="B104" s="524" t="s">
        <v>253</v>
      </c>
      <c r="C104" s="50"/>
      <c r="D104" s="60"/>
      <c r="E104" s="72"/>
      <c r="F104" s="122"/>
    </row>
    <row r="105" spans="1:6" ht="18" customHeight="1">
      <c r="A105" s="541" t="s">
        <v>65</v>
      </c>
      <c r="B105" s="525" t="s">
        <v>254</v>
      </c>
      <c r="C105" s="50"/>
      <c r="D105" s="60"/>
      <c r="E105" s="72"/>
      <c r="F105" s="122"/>
    </row>
    <row r="106" spans="1:6" ht="18" customHeight="1">
      <c r="A106" s="552" t="s">
        <v>106</v>
      </c>
      <c r="B106" s="526" t="s">
        <v>255</v>
      </c>
      <c r="C106" s="50"/>
      <c r="D106" s="60"/>
      <c r="E106" s="72"/>
      <c r="F106" s="122"/>
    </row>
    <row r="107" spans="1:6" ht="18" customHeight="1">
      <c r="A107" s="541" t="s">
        <v>256</v>
      </c>
      <c r="B107" s="526" t="s">
        <v>257</v>
      </c>
      <c r="C107" s="50"/>
      <c r="D107" s="60"/>
      <c r="E107" s="72"/>
      <c r="F107" s="122"/>
    </row>
    <row r="108" spans="1:6" ht="18" customHeight="1" thickBot="1">
      <c r="A108" s="553" t="s">
        <v>258</v>
      </c>
      <c r="B108" s="527" t="s">
        <v>259</v>
      </c>
      <c r="C108" s="106"/>
      <c r="D108" s="117"/>
      <c r="E108" s="112"/>
      <c r="F108" s="123"/>
    </row>
    <row r="109" spans="1:6" ht="18" customHeight="1" thickBot="1">
      <c r="A109" s="539" t="s">
        <v>2</v>
      </c>
      <c r="B109" s="528" t="s">
        <v>654</v>
      </c>
      <c r="C109" s="47"/>
      <c r="D109" s="57"/>
      <c r="E109" s="69"/>
      <c r="F109" s="124"/>
    </row>
    <row r="110" spans="1:6" ht="18" customHeight="1">
      <c r="A110" s="540" t="s">
        <v>54</v>
      </c>
      <c r="B110" s="521" t="s">
        <v>260</v>
      </c>
      <c r="C110" s="48"/>
      <c r="D110" s="58"/>
      <c r="E110" s="70"/>
      <c r="F110" s="121"/>
    </row>
    <row r="111" spans="1:6" ht="18" customHeight="1">
      <c r="A111" s="540" t="s">
        <v>55</v>
      </c>
      <c r="B111" s="529" t="s">
        <v>261</v>
      </c>
      <c r="C111" s="48"/>
      <c r="D111" s="58"/>
      <c r="E111" s="70"/>
      <c r="F111" s="122"/>
    </row>
    <row r="112" spans="1:6" ht="18" customHeight="1">
      <c r="A112" s="540" t="s">
        <v>56</v>
      </c>
      <c r="B112" s="529" t="s">
        <v>107</v>
      </c>
      <c r="C112" s="49"/>
      <c r="D112" s="49"/>
      <c r="E112" s="49"/>
      <c r="F112" s="122"/>
    </row>
    <row r="113" spans="1:6" ht="18" customHeight="1">
      <c r="A113" s="540" t="s">
        <v>57</v>
      </c>
      <c r="B113" s="529" t="s">
        <v>262</v>
      </c>
      <c r="C113" s="71"/>
      <c r="D113" s="59"/>
      <c r="E113" s="71"/>
      <c r="F113" s="122"/>
    </row>
    <row r="114" spans="1:6" ht="18" customHeight="1">
      <c r="A114" s="540" t="s">
        <v>58</v>
      </c>
      <c r="B114" s="530" t="s">
        <v>263</v>
      </c>
      <c r="C114" s="71"/>
      <c r="D114" s="59"/>
      <c r="E114" s="71"/>
      <c r="F114" s="122"/>
    </row>
    <row r="115" spans="1:6" ht="18" customHeight="1">
      <c r="A115" s="540" t="s">
        <v>64</v>
      </c>
      <c r="B115" s="531" t="s">
        <v>264</v>
      </c>
      <c r="C115" s="71"/>
      <c r="D115" s="59"/>
      <c r="E115" s="71"/>
      <c r="F115" s="122"/>
    </row>
    <row r="116" spans="1:6" ht="18" customHeight="1">
      <c r="A116" s="540" t="s">
        <v>66</v>
      </c>
      <c r="B116" s="532" t="s">
        <v>265</v>
      </c>
      <c r="C116" s="71"/>
      <c r="D116" s="59"/>
      <c r="E116" s="71"/>
      <c r="F116" s="122"/>
    </row>
    <row r="117" spans="1:6" ht="18" customHeight="1">
      <c r="A117" s="540" t="s">
        <v>108</v>
      </c>
      <c r="B117" s="525" t="s">
        <v>251</v>
      </c>
      <c r="C117" s="71"/>
      <c r="D117" s="59"/>
      <c r="E117" s="71"/>
      <c r="F117" s="122"/>
    </row>
    <row r="118" spans="1:6" ht="18" customHeight="1">
      <c r="A118" s="540" t="s">
        <v>109</v>
      </c>
      <c r="B118" s="525" t="s">
        <v>266</v>
      </c>
      <c r="C118" s="71"/>
      <c r="D118" s="59"/>
      <c r="E118" s="71"/>
      <c r="F118" s="122"/>
    </row>
    <row r="119" spans="1:6" ht="18" customHeight="1">
      <c r="A119" s="540" t="s">
        <v>267</v>
      </c>
      <c r="B119" s="525" t="s">
        <v>268</v>
      </c>
      <c r="C119" s="71"/>
      <c r="D119" s="59"/>
      <c r="E119" s="71"/>
      <c r="F119" s="122"/>
    </row>
    <row r="120" spans="1:6" ht="18" customHeight="1">
      <c r="A120" s="540" t="s">
        <v>269</v>
      </c>
      <c r="B120" s="525" t="s">
        <v>254</v>
      </c>
      <c r="C120" s="71"/>
      <c r="D120" s="59"/>
      <c r="E120" s="71"/>
      <c r="F120" s="122"/>
    </row>
    <row r="121" spans="1:6" ht="18" customHeight="1">
      <c r="A121" s="540" t="s">
        <v>270</v>
      </c>
      <c r="B121" s="525" t="s">
        <v>271</v>
      </c>
      <c r="C121" s="71"/>
      <c r="D121" s="59"/>
      <c r="E121" s="71"/>
      <c r="F121" s="122"/>
    </row>
    <row r="122" spans="1:6" ht="18" customHeight="1" thickBot="1">
      <c r="A122" s="552" t="s">
        <v>272</v>
      </c>
      <c r="B122" s="525" t="s">
        <v>273</v>
      </c>
      <c r="C122" s="72"/>
      <c r="D122" s="60"/>
      <c r="E122" s="72"/>
      <c r="F122" s="123"/>
    </row>
    <row r="123" spans="1:6" ht="18" customHeight="1" thickBot="1">
      <c r="A123" s="539" t="s">
        <v>3</v>
      </c>
      <c r="B123" s="533" t="s">
        <v>274</v>
      </c>
      <c r="C123" s="47"/>
      <c r="D123" s="57"/>
      <c r="E123" s="69"/>
      <c r="F123" s="120"/>
    </row>
    <row r="124" spans="1:6" ht="18" customHeight="1">
      <c r="A124" s="540" t="s">
        <v>38</v>
      </c>
      <c r="B124" s="534" t="s">
        <v>33</v>
      </c>
      <c r="C124" s="48"/>
      <c r="D124" s="58"/>
      <c r="E124" s="70"/>
      <c r="F124" s="121"/>
    </row>
    <row r="125" spans="1:6" ht="18" customHeight="1" thickBot="1">
      <c r="A125" s="542" t="s">
        <v>149</v>
      </c>
      <c r="B125" s="529" t="s">
        <v>34</v>
      </c>
      <c r="C125" s="50"/>
      <c r="D125" s="60"/>
      <c r="E125" s="72"/>
      <c r="F125" s="123"/>
    </row>
    <row r="126" spans="1:6" ht="18" customHeight="1" thickBot="1">
      <c r="A126" s="539" t="s">
        <v>4</v>
      </c>
      <c r="B126" s="533" t="s">
        <v>275</v>
      </c>
      <c r="C126" s="47"/>
      <c r="D126" s="57"/>
      <c r="E126" s="69"/>
      <c r="F126" s="120"/>
    </row>
    <row r="127" spans="1:6" ht="18" customHeight="1" thickBot="1">
      <c r="A127" s="539" t="s">
        <v>5</v>
      </c>
      <c r="B127" s="533" t="s">
        <v>276</v>
      </c>
      <c r="C127" s="47"/>
      <c r="D127" s="57"/>
      <c r="E127" s="69"/>
      <c r="F127" s="120"/>
    </row>
    <row r="128" spans="1:6" ht="18" customHeight="1">
      <c r="A128" s="540" t="s">
        <v>41</v>
      </c>
      <c r="B128" s="534" t="s">
        <v>277</v>
      </c>
      <c r="C128" s="71"/>
      <c r="D128" s="59"/>
      <c r="E128" s="71"/>
      <c r="F128" s="121"/>
    </row>
    <row r="129" spans="1:6" ht="18" customHeight="1">
      <c r="A129" s="540" t="s">
        <v>42</v>
      </c>
      <c r="B129" s="534" t="s">
        <v>278</v>
      </c>
      <c r="C129" s="71"/>
      <c r="D129" s="59"/>
      <c r="E129" s="71"/>
      <c r="F129" s="122"/>
    </row>
    <row r="130" spans="1:6" ht="18" customHeight="1" thickBot="1">
      <c r="A130" s="552" t="s">
        <v>43</v>
      </c>
      <c r="B130" s="535" t="s">
        <v>279</v>
      </c>
      <c r="C130" s="71"/>
      <c r="D130" s="59"/>
      <c r="E130" s="71"/>
      <c r="F130" s="123"/>
    </row>
    <row r="131" spans="1:6" ht="18" customHeight="1" thickBot="1">
      <c r="A131" s="539" t="s">
        <v>6</v>
      </c>
      <c r="B131" s="533" t="s">
        <v>280</v>
      </c>
      <c r="C131" s="47"/>
      <c r="D131" s="57"/>
      <c r="E131" s="69"/>
      <c r="F131" s="120"/>
    </row>
    <row r="132" spans="1:6" ht="18" customHeight="1">
      <c r="A132" s="540" t="s">
        <v>44</v>
      </c>
      <c r="B132" s="534" t="s">
        <v>281</v>
      </c>
      <c r="C132" s="71"/>
      <c r="D132" s="59"/>
      <c r="E132" s="71"/>
      <c r="F132" s="121"/>
    </row>
    <row r="133" spans="1:6" ht="18" customHeight="1">
      <c r="A133" s="540" t="s">
        <v>45</v>
      </c>
      <c r="B133" s="534" t="s">
        <v>282</v>
      </c>
      <c r="C133" s="71"/>
      <c r="D133" s="59"/>
      <c r="E133" s="71"/>
      <c r="F133" s="122"/>
    </row>
    <row r="134" spans="1:6" ht="18" customHeight="1">
      <c r="A134" s="540" t="s">
        <v>183</v>
      </c>
      <c r="B134" s="534" t="s">
        <v>283</v>
      </c>
      <c r="C134" s="71"/>
      <c r="D134" s="59"/>
      <c r="E134" s="71"/>
      <c r="F134" s="122"/>
    </row>
    <row r="135" spans="1:6" ht="18" customHeight="1" thickBot="1">
      <c r="A135" s="552" t="s">
        <v>185</v>
      </c>
      <c r="B135" s="535" t="s">
        <v>284</v>
      </c>
      <c r="C135" s="71"/>
      <c r="D135" s="59"/>
      <c r="E135" s="71"/>
      <c r="F135" s="123"/>
    </row>
    <row r="136" spans="1:6" ht="18" customHeight="1" thickBot="1">
      <c r="A136" s="539" t="s">
        <v>7</v>
      </c>
      <c r="B136" s="533" t="s">
        <v>285</v>
      </c>
      <c r="C136" s="51"/>
      <c r="D136" s="61"/>
      <c r="E136" s="73"/>
      <c r="F136" s="120"/>
    </row>
    <row r="137" spans="1:6" ht="18" customHeight="1">
      <c r="A137" s="540" t="s">
        <v>46</v>
      </c>
      <c r="B137" s="534" t="s">
        <v>286</v>
      </c>
      <c r="C137" s="71"/>
      <c r="D137" s="59"/>
      <c r="E137" s="71"/>
      <c r="F137" s="121"/>
    </row>
    <row r="138" spans="1:6" ht="18" customHeight="1">
      <c r="A138" s="540" t="s">
        <v>47</v>
      </c>
      <c r="B138" s="534" t="s">
        <v>287</v>
      </c>
      <c r="C138" s="71"/>
      <c r="D138" s="59"/>
      <c r="E138" s="71"/>
      <c r="F138" s="122"/>
    </row>
    <row r="139" spans="1:6" ht="18" customHeight="1">
      <c r="A139" s="540" t="s">
        <v>98</v>
      </c>
      <c r="B139" s="534" t="s">
        <v>288</v>
      </c>
      <c r="C139" s="71"/>
      <c r="D139" s="59"/>
      <c r="E139" s="71"/>
      <c r="F139" s="122"/>
    </row>
    <row r="140" spans="1:6" ht="18" customHeight="1" thickBot="1">
      <c r="A140" s="552" t="s">
        <v>193</v>
      </c>
      <c r="B140" s="535" t="s">
        <v>289</v>
      </c>
      <c r="C140" s="71"/>
      <c r="D140" s="59"/>
      <c r="E140" s="71"/>
      <c r="F140" s="123"/>
    </row>
    <row r="141" spans="1:6" ht="18" customHeight="1" thickBot="1">
      <c r="A141" s="539" t="s">
        <v>8</v>
      </c>
      <c r="B141" s="533" t="s">
        <v>290</v>
      </c>
      <c r="C141" s="107"/>
      <c r="D141" s="118"/>
      <c r="E141" s="113"/>
      <c r="F141" s="120"/>
    </row>
    <row r="142" spans="1:6" ht="18" customHeight="1">
      <c r="A142" s="540" t="s">
        <v>99</v>
      </c>
      <c r="B142" s="534" t="s">
        <v>291</v>
      </c>
      <c r="C142" s="71"/>
      <c r="D142" s="59"/>
      <c r="E142" s="71"/>
      <c r="F142" s="121"/>
    </row>
    <row r="143" spans="1:6" ht="18" customHeight="1">
      <c r="A143" s="540" t="s">
        <v>100</v>
      </c>
      <c r="B143" s="534" t="s">
        <v>292</v>
      </c>
      <c r="C143" s="71"/>
      <c r="D143" s="59"/>
      <c r="E143" s="71"/>
      <c r="F143" s="122"/>
    </row>
    <row r="144" spans="1:6" ht="18" customHeight="1">
      <c r="A144" s="540" t="s">
        <v>198</v>
      </c>
      <c r="B144" s="534" t="s">
        <v>293</v>
      </c>
      <c r="C144" s="71"/>
      <c r="D144" s="59"/>
      <c r="E144" s="71"/>
      <c r="F144" s="122"/>
    </row>
    <row r="145" spans="1:6" ht="18" customHeight="1" thickBot="1">
      <c r="A145" s="540" t="s">
        <v>200</v>
      </c>
      <c r="B145" s="534" t="s">
        <v>294</v>
      </c>
      <c r="C145" s="71"/>
      <c r="D145" s="59"/>
      <c r="E145" s="71"/>
      <c r="F145" s="123"/>
    </row>
    <row r="146" spans="1:6" ht="18" customHeight="1" thickBot="1">
      <c r="A146" s="539" t="s">
        <v>9</v>
      </c>
      <c r="B146" s="533" t="s">
        <v>295</v>
      </c>
      <c r="C146" s="108"/>
      <c r="D146" s="119"/>
      <c r="E146" s="114"/>
      <c r="F146" s="120"/>
    </row>
    <row r="147" spans="1:6" ht="18" customHeight="1" thickBot="1">
      <c r="A147" s="554" t="s">
        <v>10</v>
      </c>
      <c r="B147" s="536" t="s">
        <v>296</v>
      </c>
      <c r="C147" s="108"/>
      <c r="D147" s="119"/>
      <c r="E147" s="114"/>
      <c r="F147" s="120"/>
    </row>
    <row r="148" spans="1:2" ht="18" customHeight="1">
      <c r="A148" s="537"/>
      <c r="B148" s="537"/>
    </row>
    <row r="149" spans="1:5" ht="18" customHeight="1">
      <c r="A149" s="469"/>
      <c r="B149" s="469"/>
      <c r="C149" s="5"/>
      <c r="D149" s="5"/>
      <c r="E149" s="5"/>
    </row>
    <row r="150" spans="1:6" ht="18" customHeight="1" thickBot="1">
      <c r="A150" s="687" t="s">
        <v>363</v>
      </c>
      <c r="B150" s="687"/>
      <c r="C150" s="695" t="s">
        <v>666</v>
      </c>
      <c r="D150" s="695"/>
      <c r="E150" s="695"/>
      <c r="F150" s="695"/>
    </row>
    <row r="151" spans="1:6" ht="18" customHeight="1" thickBot="1">
      <c r="A151" s="539">
        <v>1</v>
      </c>
      <c r="B151" s="528" t="s">
        <v>297</v>
      </c>
      <c r="C151" s="47">
        <f>+C61-C126</f>
        <v>0</v>
      </c>
      <c r="D151" s="57">
        <f>+D61-D126</f>
        <v>0</v>
      </c>
      <c r="E151" s="57">
        <f>+E61-E126</f>
        <v>0</v>
      </c>
      <c r="F151" s="160"/>
    </row>
    <row r="152" spans="1:6" ht="18" customHeight="1" thickBot="1">
      <c r="A152" s="539" t="s">
        <v>2</v>
      </c>
      <c r="B152" s="528" t="s">
        <v>298</v>
      </c>
      <c r="C152" s="47">
        <f>+C84-C146</f>
        <v>0</v>
      </c>
      <c r="D152" s="57">
        <f>+D84-D146</f>
        <v>0</v>
      </c>
      <c r="E152" s="57">
        <f>+E84-E146</f>
        <v>0</v>
      </c>
      <c r="F152" s="160"/>
    </row>
  </sheetData>
  <sheetProtection/>
  <mergeCells count="16">
    <mergeCell ref="A87:F87"/>
    <mergeCell ref="B3:B4"/>
    <mergeCell ref="A3:A4"/>
    <mergeCell ref="A1:F1"/>
    <mergeCell ref="A2:B2"/>
    <mergeCell ref="C2:F2"/>
    <mergeCell ref="C3:E3"/>
    <mergeCell ref="F3:F4"/>
    <mergeCell ref="A150:B150"/>
    <mergeCell ref="C150:F150"/>
    <mergeCell ref="B90:B91"/>
    <mergeCell ref="A90:A91"/>
    <mergeCell ref="A89:B89"/>
    <mergeCell ref="C89:F89"/>
    <mergeCell ref="C90:E90"/>
    <mergeCell ref="F90:F91"/>
  </mergeCells>
  <printOptions horizontalCentered="1"/>
  <pageMargins left="0.2755905511811024" right="0.2755905511811024" top="0.7874015748031497" bottom="0.3937007874015748" header="0.2362204724409449" footer="0.15748031496062992"/>
  <pageSetup fitToHeight="2" fitToWidth="3" horizontalDpi="600" verticalDpi="600" orientation="portrait" paperSize="9" scale="67" r:id="rId1"/>
  <headerFooter alignWithMargins="0">
    <oddHeader xml:space="preserve">&amp;C&amp;"Times New Roman CE,Félkövér"&amp;12
Mórágyi Óvoda
2020. ÉVI KÖLTSÉGVETÉSÉNEK ÁLLAMI (ÁLLAMIGAZGATÁSI) FELADATOK MÉRLEGE
&amp;R&amp;"Times New Roman CE,Félkövér dőlt"&amp;11 1.4.2 számú melléklet </oddHeader>
  </headerFooter>
  <rowBreaks count="1" manualBreakCount="1">
    <brk id="86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39"/>
  <sheetViews>
    <sheetView zoomScaleSheetLayoutView="100" workbookViewId="0" topLeftCell="A1">
      <selection activeCell="I29" sqref="I29"/>
    </sheetView>
  </sheetViews>
  <sheetFormatPr defaultColWidth="9.00390625" defaultRowHeight="12.75"/>
  <cols>
    <col min="1" max="1" width="6.875" style="133" customWidth="1"/>
    <col min="2" max="2" width="42.875" style="132" customWidth="1"/>
    <col min="3" max="3" width="20.125" style="133" customWidth="1"/>
    <col min="4" max="4" width="20.625" style="133" customWidth="1"/>
    <col min="5" max="5" width="19.50390625" style="133" customWidth="1"/>
    <col min="6" max="6" width="43.125" style="133" customWidth="1"/>
    <col min="7" max="7" width="19.50390625" style="133" customWidth="1"/>
    <col min="8" max="9" width="20.50390625" style="133" customWidth="1"/>
    <col min="10" max="13" width="16.375" style="133" customWidth="1"/>
    <col min="14" max="16384" width="9.375" style="9" customWidth="1"/>
  </cols>
  <sheetData>
    <row r="1" spans="1:13" ht="39.75" customHeight="1">
      <c r="A1" s="696" t="s">
        <v>78</v>
      </c>
      <c r="B1" s="696"/>
      <c r="C1" s="696"/>
      <c r="D1" s="696"/>
      <c r="E1" s="696"/>
      <c r="F1" s="696"/>
      <c r="G1" s="696"/>
      <c r="H1" s="696"/>
      <c r="I1" s="696"/>
      <c r="J1" s="135"/>
      <c r="K1" s="135"/>
      <c r="L1" s="135"/>
      <c r="M1" s="135"/>
    </row>
    <row r="2" spans="6:13" ht="14.25" thickBot="1">
      <c r="F2" s="706" t="s">
        <v>667</v>
      </c>
      <c r="G2" s="706"/>
      <c r="H2" s="706"/>
      <c r="I2" s="706"/>
      <c r="J2" s="136"/>
      <c r="K2" s="136"/>
      <c r="L2" s="136"/>
      <c r="M2" s="136"/>
    </row>
    <row r="3" spans="1:13" ht="18" customHeight="1" thickBot="1">
      <c r="A3" s="697" t="s">
        <v>37</v>
      </c>
      <c r="B3" s="137" t="s">
        <v>31</v>
      </c>
      <c r="C3" s="138"/>
      <c r="D3" s="143"/>
      <c r="E3" s="143"/>
      <c r="F3" s="707" t="s">
        <v>32</v>
      </c>
      <c r="G3" s="704"/>
      <c r="H3" s="704"/>
      <c r="I3" s="705"/>
      <c r="J3" s="145"/>
      <c r="K3" s="145"/>
      <c r="L3" s="145"/>
      <c r="M3" s="145"/>
    </row>
    <row r="4" spans="1:13" ht="18" customHeight="1" thickBot="1">
      <c r="A4" s="698"/>
      <c r="B4" s="701" t="s">
        <v>35</v>
      </c>
      <c r="C4" s="703" t="s">
        <v>687</v>
      </c>
      <c r="D4" s="704"/>
      <c r="E4" s="705"/>
      <c r="F4" s="137"/>
      <c r="G4" s="703" t="s">
        <v>687</v>
      </c>
      <c r="H4" s="704"/>
      <c r="I4" s="705"/>
      <c r="J4" s="145"/>
      <c r="K4" s="145"/>
      <c r="L4" s="145"/>
      <c r="M4" s="145"/>
    </row>
    <row r="5" spans="1:13" s="10" customFormat="1" ht="35.25" customHeight="1" thickBot="1">
      <c r="A5" s="699"/>
      <c r="B5" s="702"/>
      <c r="C5" s="30" t="s">
        <v>123</v>
      </c>
      <c r="D5" s="2" t="s">
        <v>124</v>
      </c>
      <c r="E5" s="37" t="s">
        <v>360</v>
      </c>
      <c r="F5" s="134" t="s">
        <v>35</v>
      </c>
      <c r="G5" s="30" t="s">
        <v>123</v>
      </c>
      <c r="H5" s="2" t="s">
        <v>124</v>
      </c>
      <c r="I5" s="32" t="s">
        <v>360</v>
      </c>
      <c r="J5" s="146"/>
      <c r="K5" s="146"/>
      <c r="L5" s="146"/>
      <c r="M5" s="146"/>
    </row>
    <row r="6" spans="1:13" s="12" customFormat="1" ht="12" customHeight="1" thickBot="1">
      <c r="A6" s="139">
        <v>1</v>
      </c>
      <c r="B6" s="140">
        <v>2</v>
      </c>
      <c r="C6" s="141" t="s">
        <v>3</v>
      </c>
      <c r="D6" s="141" t="s">
        <v>4</v>
      </c>
      <c r="E6" s="141" t="s">
        <v>5</v>
      </c>
      <c r="F6" s="141" t="s">
        <v>6</v>
      </c>
      <c r="G6" s="141" t="s">
        <v>7</v>
      </c>
      <c r="H6" s="141" t="s">
        <v>8</v>
      </c>
      <c r="I6" s="142" t="s">
        <v>9</v>
      </c>
      <c r="J6" s="147"/>
      <c r="K6" s="147"/>
      <c r="L6" s="147"/>
      <c r="M6" s="147"/>
    </row>
    <row r="7" spans="1:13" ht="18" customHeight="1">
      <c r="A7" s="566" t="s">
        <v>1</v>
      </c>
      <c r="B7" s="567" t="s">
        <v>303</v>
      </c>
      <c r="C7" s="568">
        <v>59741550</v>
      </c>
      <c r="D7" s="569">
        <v>59705528</v>
      </c>
      <c r="E7" s="569">
        <v>59705528</v>
      </c>
      <c r="F7" s="567" t="s">
        <v>36</v>
      </c>
      <c r="G7" s="570">
        <v>51870803</v>
      </c>
      <c r="H7" s="571">
        <v>58365796</v>
      </c>
      <c r="I7" s="572">
        <v>55122532</v>
      </c>
      <c r="J7" s="148"/>
      <c r="K7" s="148"/>
      <c r="L7" s="148"/>
      <c r="M7" s="148"/>
    </row>
    <row r="8" spans="1:13" ht="34.5" customHeight="1">
      <c r="A8" s="573" t="s">
        <v>2</v>
      </c>
      <c r="B8" s="574" t="s">
        <v>304</v>
      </c>
      <c r="C8" s="575">
        <v>52366564</v>
      </c>
      <c r="D8" s="576">
        <v>71405712</v>
      </c>
      <c r="E8" s="576">
        <v>71405712</v>
      </c>
      <c r="F8" s="574" t="s">
        <v>103</v>
      </c>
      <c r="G8" s="577">
        <v>8837262</v>
      </c>
      <c r="H8" s="575">
        <v>9354510</v>
      </c>
      <c r="I8" s="578">
        <v>8831195</v>
      </c>
      <c r="J8" s="148"/>
      <c r="K8" s="148"/>
      <c r="L8" s="148"/>
      <c r="M8" s="148"/>
    </row>
    <row r="9" spans="1:13" ht="18" customHeight="1">
      <c r="A9" s="573" t="s">
        <v>3</v>
      </c>
      <c r="B9" s="574" t="s">
        <v>305</v>
      </c>
      <c r="C9" s="575"/>
      <c r="D9" s="576"/>
      <c r="E9" s="576"/>
      <c r="F9" s="574" t="s">
        <v>306</v>
      </c>
      <c r="G9" s="577">
        <v>55408042</v>
      </c>
      <c r="H9" s="575">
        <v>79419924</v>
      </c>
      <c r="I9" s="578">
        <v>71733478</v>
      </c>
      <c r="J9" s="148"/>
      <c r="K9" s="148"/>
      <c r="L9" s="148"/>
      <c r="M9" s="148"/>
    </row>
    <row r="10" spans="1:13" ht="18" customHeight="1">
      <c r="A10" s="573" t="s">
        <v>4</v>
      </c>
      <c r="B10" s="574" t="s">
        <v>92</v>
      </c>
      <c r="C10" s="575">
        <v>6500000</v>
      </c>
      <c r="D10" s="576">
        <v>6500000</v>
      </c>
      <c r="E10" s="576">
        <v>6196272</v>
      </c>
      <c r="F10" s="574" t="s">
        <v>104</v>
      </c>
      <c r="G10" s="577">
        <v>5355000</v>
      </c>
      <c r="H10" s="575">
        <v>6060019</v>
      </c>
      <c r="I10" s="578">
        <v>6055019</v>
      </c>
      <c r="J10" s="148"/>
      <c r="K10" s="148"/>
      <c r="L10" s="148"/>
      <c r="M10" s="148"/>
    </row>
    <row r="11" spans="1:13" ht="18" customHeight="1">
      <c r="A11" s="573" t="s">
        <v>5</v>
      </c>
      <c r="B11" s="579" t="s">
        <v>307</v>
      </c>
      <c r="C11" s="575"/>
      <c r="D11" s="576"/>
      <c r="E11" s="576"/>
      <c r="F11" s="574" t="s">
        <v>105</v>
      </c>
      <c r="G11" s="577">
        <v>11722479</v>
      </c>
      <c r="H11" s="575">
        <v>17977468</v>
      </c>
      <c r="I11" s="578">
        <v>17293368</v>
      </c>
      <c r="J11" s="148"/>
      <c r="K11" s="148"/>
      <c r="L11" s="148"/>
      <c r="M11" s="148"/>
    </row>
    <row r="12" spans="1:13" ht="18" customHeight="1">
      <c r="A12" s="573" t="s">
        <v>6</v>
      </c>
      <c r="B12" s="574" t="s">
        <v>308</v>
      </c>
      <c r="C12" s="577"/>
      <c r="D12" s="575"/>
      <c r="E12" s="580"/>
      <c r="F12" s="574" t="s">
        <v>30</v>
      </c>
      <c r="G12" s="577">
        <v>21900980</v>
      </c>
      <c r="H12" s="575">
        <v>20118143</v>
      </c>
      <c r="I12" s="581"/>
      <c r="J12" s="148"/>
      <c r="K12" s="148"/>
      <c r="L12" s="148"/>
      <c r="M12" s="148"/>
    </row>
    <row r="13" spans="1:13" ht="18" customHeight="1">
      <c r="A13" s="573" t="s">
        <v>7</v>
      </c>
      <c r="B13" s="574" t="s">
        <v>642</v>
      </c>
      <c r="C13" s="577">
        <v>13794763</v>
      </c>
      <c r="D13" s="575">
        <v>19344330</v>
      </c>
      <c r="E13" s="575">
        <v>17306810</v>
      </c>
      <c r="F13" s="582"/>
      <c r="G13" s="577"/>
      <c r="H13" s="575"/>
      <c r="I13" s="581"/>
      <c r="J13" s="148"/>
      <c r="K13" s="148"/>
      <c r="L13" s="148"/>
      <c r="M13" s="148"/>
    </row>
    <row r="14" spans="1:13" ht="18" customHeight="1">
      <c r="A14" s="573" t="s">
        <v>8</v>
      </c>
      <c r="B14" s="582" t="s">
        <v>656</v>
      </c>
      <c r="C14" s="577"/>
      <c r="D14" s="575"/>
      <c r="E14" s="576"/>
      <c r="F14" s="582"/>
      <c r="G14" s="577"/>
      <c r="H14" s="575"/>
      <c r="I14" s="581"/>
      <c r="J14" s="148"/>
      <c r="K14" s="148"/>
      <c r="L14" s="148"/>
      <c r="M14" s="148"/>
    </row>
    <row r="15" spans="1:13" ht="18" customHeight="1">
      <c r="A15" s="573" t="s">
        <v>9</v>
      </c>
      <c r="B15" s="583"/>
      <c r="C15" s="577"/>
      <c r="D15" s="575"/>
      <c r="E15" s="580"/>
      <c r="F15" s="582"/>
      <c r="G15" s="577"/>
      <c r="H15" s="575"/>
      <c r="I15" s="581"/>
      <c r="J15" s="148"/>
      <c r="K15" s="148"/>
      <c r="L15" s="148"/>
      <c r="M15" s="148"/>
    </row>
    <row r="16" spans="1:13" ht="18" customHeight="1">
      <c r="A16" s="573" t="s">
        <v>10</v>
      </c>
      <c r="B16" s="582"/>
      <c r="C16" s="575"/>
      <c r="D16" s="576"/>
      <c r="E16" s="576"/>
      <c r="F16" s="582"/>
      <c r="G16" s="577"/>
      <c r="H16" s="575"/>
      <c r="I16" s="581"/>
      <c r="J16" s="148"/>
      <c r="K16" s="148"/>
      <c r="L16" s="148"/>
      <c r="M16" s="148"/>
    </row>
    <row r="17" spans="1:13" ht="18" customHeight="1">
      <c r="A17" s="573" t="s">
        <v>11</v>
      </c>
      <c r="B17" s="582"/>
      <c r="C17" s="575"/>
      <c r="D17" s="576"/>
      <c r="E17" s="576"/>
      <c r="F17" s="582"/>
      <c r="G17" s="577"/>
      <c r="H17" s="575"/>
      <c r="I17" s="581"/>
      <c r="J17" s="148"/>
      <c r="K17" s="148"/>
      <c r="L17" s="148"/>
      <c r="M17" s="148"/>
    </row>
    <row r="18" spans="1:13" ht="18" customHeight="1" thickBot="1">
      <c r="A18" s="573" t="s">
        <v>12</v>
      </c>
      <c r="B18" s="584"/>
      <c r="C18" s="585"/>
      <c r="D18" s="586"/>
      <c r="E18" s="586"/>
      <c r="F18" s="582"/>
      <c r="G18" s="587"/>
      <c r="H18" s="585"/>
      <c r="I18" s="588"/>
      <c r="J18" s="148"/>
      <c r="K18" s="148"/>
      <c r="L18" s="148"/>
      <c r="M18" s="148"/>
    </row>
    <row r="19" spans="1:13" ht="37.5" customHeight="1" thickBot="1">
      <c r="A19" s="589" t="s">
        <v>13</v>
      </c>
      <c r="B19" s="590" t="s">
        <v>309</v>
      </c>
      <c r="C19" s="591">
        <f>+C7+C8+C10+C11+C13+C14+C15+C16+C17+C18</f>
        <v>132402877</v>
      </c>
      <c r="D19" s="591">
        <f>+D7+D8+D10+D11+D13+D14+D15+D16+D17+D18</f>
        <v>156955570</v>
      </c>
      <c r="E19" s="591">
        <f>+E7+E8+E10+E11+E13+E14+E15+E16+E17+E18</f>
        <v>154614322</v>
      </c>
      <c r="F19" s="590" t="s">
        <v>310</v>
      </c>
      <c r="G19" s="592">
        <f>SUM(G7:G18)</f>
        <v>155094566</v>
      </c>
      <c r="H19" s="592">
        <f>SUM(H7:H18)</f>
        <v>191295860</v>
      </c>
      <c r="I19" s="593">
        <f>SUM(I7:I18)</f>
        <v>159035592</v>
      </c>
      <c r="J19" s="149"/>
      <c r="K19" s="149"/>
      <c r="L19" s="149"/>
      <c r="M19" s="149"/>
    </row>
    <row r="20" spans="1:13" ht="34.5" customHeight="1">
      <c r="A20" s="594" t="s">
        <v>14</v>
      </c>
      <c r="B20" s="595" t="s">
        <v>311</v>
      </c>
      <c r="C20" s="596">
        <f>+C21+C22+C23+C24</f>
        <v>60950398</v>
      </c>
      <c r="D20" s="596">
        <f>+D21+D22+D23+D24</f>
        <v>58816760</v>
      </c>
      <c r="E20" s="596">
        <f>+E21+E22+E23+E24</f>
        <v>62960337</v>
      </c>
      <c r="F20" s="574" t="s">
        <v>110</v>
      </c>
      <c r="G20" s="597"/>
      <c r="H20" s="598"/>
      <c r="I20" s="599"/>
      <c r="J20" s="150"/>
      <c r="K20" s="150"/>
      <c r="L20" s="150"/>
      <c r="M20" s="150"/>
    </row>
    <row r="21" spans="1:13" ht="18" customHeight="1">
      <c r="A21" s="573" t="s">
        <v>15</v>
      </c>
      <c r="B21" s="574" t="s">
        <v>312</v>
      </c>
      <c r="C21" s="575">
        <v>24453689</v>
      </c>
      <c r="D21" s="575">
        <v>20716137</v>
      </c>
      <c r="E21" s="575">
        <v>24859714</v>
      </c>
      <c r="F21" s="574" t="s">
        <v>313</v>
      </c>
      <c r="G21" s="577"/>
      <c r="H21" s="575"/>
      <c r="I21" s="581"/>
      <c r="J21" s="150"/>
      <c r="K21" s="150"/>
      <c r="L21" s="150"/>
      <c r="M21" s="150"/>
    </row>
    <row r="22" spans="1:13" ht="18" customHeight="1">
      <c r="A22" s="573" t="s">
        <v>16</v>
      </c>
      <c r="B22" s="574" t="s">
        <v>314</v>
      </c>
      <c r="C22" s="575"/>
      <c r="D22" s="576"/>
      <c r="E22" s="576"/>
      <c r="F22" s="574" t="s">
        <v>76</v>
      </c>
      <c r="G22" s="577"/>
      <c r="H22" s="575"/>
      <c r="I22" s="581"/>
      <c r="J22" s="150"/>
      <c r="K22" s="150"/>
      <c r="L22" s="150"/>
      <c r="M22" s="150"/>
    </row>
    <row r="23" spans="1:13" ht="18" customHeight="1">
      <c r="A23" s="573" t="s">
        <v>17</v>
      </c>
      <c r="B23" s="574" t="s">
        <v>227</v>
      </c>
      <c r="C23" s="575"/>
      <c r="D23" s="576">
        <v>2524703</v>
      </c>
      <c r="E23" s="576">
        <v>2524703</v>
      </c>
      <c r="F23" s="574" t="s">
        <v>77</v>
      </c>
      <c r="G23" s="577"/>
      <c r="H23" s="575"/>
      <c r="I23" s="581"/>
      <c r="J23" s="150"/>
      <c r="K23" s="150"/>
      <c r="L23" s="150"/>
      <c r="M23" s="150"/>
    </row>
    <row r="24" spans="1:13" ht="18" customHeight="1">
      <c r="A24" s="573" t="s">
        <v>18</v>
      </c>
      <c r="B24" s="574" t="s">
        <v>316</v>
      </c>
      <c r="C24" s="575">
        <v>36496709</v>
      </c>
      <c r="D24" s="600">
        <v>35575920</v>
      </c>
      <c r="E24" s="600">
        <v>35575920</v>
      </c>
      <c r="F24" s="595" t="s">
        <v>662</v>
      </c>
      <c r="G24" s="577"/>
      <c r="H24" s="575">
        <v>2389662</v>
      </c>
      <c r="I24" s="581">
        <v>2389662</v>
      </c>
      <c r="J24" s="150"/>
      <c r="K24" s="150"/>
      <c r="L24" s="150"/>
      <c r="M24" s="150"/>
    </row>
    <row r="25" spans="1:13" ht="35.25" customHeight="1">
      <c r="A25" s="573" t="s">
        <v>19</v>
      </c>
      <c r="B25" s="574" t="s">
        <v>318</v>
      </c>
      <c r="C25" s="601">
        <f>+C26+C27</f>
        <v>0</v>
      </c>
      <c r="D25" s="602"/>
      <c r="E25" s="602"/>
      <c r="F25" s="574" t="s">
        <v>111</v>
      </c>
      <c r="G25" s="577"/>
      <c r="H25" s="575"/>
      <c r="I25" s="581"/>
      <c r="J25" s="150"/>
      <c r="K25" s="150"/>
      <c r="L25" s="150"/>
      <c r="M25" s="150"/>
    </row>
    <row r="26" spans="1:13" ht="18" customHeight="1">
      <c r="A26" s="594" t="s">
        <v>20</v>
      </c>
      <c r="B26" s="595" t="s">
        <v>319</v>
      </c>
      <c r="C26" s="598"/>
      <c r="D26" s="600"/>
      <c r="E26" s="600"/>
      <c r="F26" s="567" t="s">
        <v>112</v>
      </c>
      <c r="G26" s="597"/>
      <c r="H26" s="598"/>
      <c r="I26" s="599"/>
      <c r="J26" s="150"/>
      <c r="K26" s="150"/>
      <c r="L26" s="150"/>
      <c r="M26" s="150"/>
    </row>
    <row r="27" spans="1:13" ht="32.25" customHeight="1" thickBot="1">
      <c r="A27" s="573" t="s">
        <v>21</v>
      </c>
      <c r="B27" s="574" t="s">
        <v>320</v>
      </c>
      <c r="C27" s="575"/>
      <c r="D27" s="576"/>
      <c r="E27" s="576"/>
      <c r="F27" s="603" t="s">
        <v>649</v>
      </c>
      <c r="G27" s="577">
        <v>36496709</v>
      </c>
      <c r="H27" s="575">
        <v>35575920</v>
      </c>
      <c r="I27" s="581">
        <v>35575920</v>
      </c>
      <c r="J27" s="150"/>
      <c r="K27" s="150"/>
      <c r="L27" s="150"/>
      <c r="M27" s="150"/>
    </row>
    <row r="28" spans="1:13" ht="35.25" customHeight="1" thickBot="1">
      <c r="A28" s="589" t="s">
        <v>22</v>
      </c>
      <c r="B28" s="590" t="s">
        <v>321</v>
      </c>
      <c r="C28" s="591">
        <f>+C20+C25-C24</f>
        <v>24453689</v>
      </c>
      <c r="D28" s="591">
        <f>+D20+D25-D24</f>
        <v>23240840</v>
      </c>
      <c r="E28" s="591">
        <f>+E20+E25-E24</f>
        <v>27384417</v>
      </c>
      <c r="F28" s="590" t="s">
        <v>322</v>
      </c>
      <c r="G28" s="592">
        <f>SUM(G20:G27)</f>
        <v>36496709</v>
      </c>
      <c r="H28" s="591">
        <f>SUM(H20:H27)</f>
        <v>37965582</v>
      </c>
      <c r="I28" s="593">
        <f>SUM(I20:I27)</f>
        <v>37965582</v>
      </c>
      <c r="J28" s="149"/>
      <c r="K28" s="149"/>
      <c r="L28" s="149"/>
      <c r="M28" s="149"/>
    </row>
    <row r="29" spans="1:13" ht="18" customHeight="1" thickBot="1">
      <c r="A29" s="589" t="s">
        <v>23</v>
      </c>
      <c r="B29" s="590" t="s">
        <v>657</v>
      </c>
      <c r="C29" s="604">
        <f>+C19+C28</f>
        <v>156856566</v>
      </c>
      <c r="D29" s="604">
        <f>+D19+D28</f>
        <v>180196410</v>
      </c>
      <c r="E29" s="604">
        <f>+E19+E28</f>
        <v>181998739</v>
      </c>
      <c r="F29" s="590" t="s">
        <v>658</v>
      </c>
      <c r="G29" s="604">
        <f>+G19</f>
        <v>155094566</v>
      </c>
      <c r="H29" s="604">
        <f>+H19+H24</f>
        <v>193685522</v>
      </c>
      <c r="I29" s="604">
        <f>+I19+I24</f>
        <v>161425254</v>
      </c>
      <c r="J29" s="151"/>
      <c r="K29" s="151"/>
      <c r="L29" s="151"/>
      <c r="M29" s="151"/>
    </row>
    <row r="30" spans="1:13" ht="18" customHeight="1" thickBot="1">
      <c r="A30" s="589" t="s">
        <v>24</v>
      </c>
      <c r="B30" s="590" t="s">
        <v>87</v>
      </c>
      <c r="C30" s="604" t="str">
        <f>IF(C29-G29&lt;0,G29-C29,"-")</f>
        <v>-</v>
      </c>
      <c r="D30" s="604">
        <f>IF(D29-H29&lt;0,H29-D29,"-")</f>
        <v>13489112</v>
      </c>
      <c r="E30" s="604" t="str">
        <f>IF(E29-I29&lt;0,I29-E29,"-")</f>
        <v>-</v>
      </c>
      <c r="F30" s="590" t="s">
        <v>88</v>
      </c>
      <c r="G30" s="604">
        <f>IF(C29-G29&gt;0,C29-G29,"-")</f>
        <v>1762000</v>
      </c>
      <c r="H30" s="604" t="str">
        <f>IF(D29-H29&gt;0,D29-H29,"-")</f>
        <v>-</v>
      </c>
      <c r="I30" s="604">
        <f>IF(E29-I29&gt;0,E29-I29,"-")</f>
        <v>20573485</v>
      </c>
      <c r="J30" s="151"/>
      <c r="K30" s="151"/>
      <c r="L30" s="151"/>
      <c r="M30" s="151"/>
    </row>
    <row r="31" spans="1:13" ht="18" customHeight="1" thickBot="1">
      <c r="A31" s="589" t="s">
        <v>25</v>
      </c>
      <c r="B31" s="590" t="s">
        <v>325</v>
      </c>
      <c r="C31" s="604" t="str">
        <f>IF(C19+C20-G29&lt;0,G29-(C19+C20),"-")</f>
        <v>-</v>
      </c>
      <c r="D31" s="591"/>
      <c r="E31" s="604"/>
      <c r="F31" s="590" t="s">
        <v>326</v>
      </c>
      <c r="G31" s="604">
        <f>IF(C19+C20-C24-G29&gt;0,C19+C20-C24-G29,"-")</f>
        <v>1762000</v>
      </c>
      <c r="H31" s="604" t="str">
        <f>IF(D19+D20-D24-H29&gt;0,D19+D20-D24-H29,"-")</f>
        <v>-</v>
      </c>
      <c r="I31" s="604">
        <f>IF(E19+E20-E24-I29&gt;0,E19+E20-E24-I29,"-")</f>
        <v>20573485</v>
      </c>
      <c r="J31" s="151"/>
      <c r="K31" s="151"/>
      <c r="L31" s="151"/>
      <c r="M31" s="151"/>
    </row>
    <row r="32" spans="2:6" ht="18" customHeight="1">
      <c r="B32" s="700"/>
      <c r="C32" s="700"/>
      <c r="D32" s="700"/>
      <c r="E32" s="700"/>
      <c r="F32" s="700"/>
    </row>
    <row r="33" ht="18" customHeight="1"/>
    <row r="35" ht="39.75" customHeight="1"/>
    <row r="36" ht="13.5" customHeight="1"/>
    <row r="37" ht="24" customHeight="1"/>
    <row r="38" spans="1:13" s="10" customFormat="1" ht="35.25" customHeight="1">
      <c r="A38" s="133"/>
      <c r="B38" s="132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</row>
    <row r="39" spans="1:13" s="10" customFormat="1" ht="12" customHeight="1">
      <c r="A39" s="133"/>
      <c r="B39" s="132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</row>
    <row r="40" ht="12.75" customHeight="1"/>
    <row r="41" ht="12.75" customHeight="1"/>
    <row r="42" ht="12.75" customHeight="1"/>
    <row r="43" ht="12.75" customHeight="1"/>
    <row r="46" ht="12.75" customHeight="1"/>
    <row r="47" ht="12.75" customHeight="1"/>
    <row r="48" ht="12.75" customHeight="1"/>
    <row r="49" ht="12.75" customHeight="1"/>
    <row r="50" ht="15.75" customHeight="1"/>
    <row r="51" ht="12.75" customHeight="1"/>
    <row r="52" ht="12.75" customHeight="1"/>
    <row r="53" ht="12.75" customHeight="1"/>
    <row r="54" ht="12.75" customHeight="1"/>
    <row r="55" ht="12.75" customHeight="1"/>
    <row r="57" ht="12.75" customHeight="1"/>
    <row r="58" ht="12.75" customHeight="1"/>
    <row r="59" ht="12.75" customHeight="1"/>
    <row r="60" ht="12.75" customHeight="1"/>
    <row r="61" ht="15.75" customHeight="1"/>
    <row r="62" ht="18" customHeight="1"/>
    <row r="63" ht="18" customHeight="1"/>
    <row r="64" ht="18" customHeight="1"/>
  </sheetData>
  <sheetProtection/>
  <mergeCells count="8">
    <mergeCell ref="A1:I1"/>
    <mergeCell ref="A3:A5"/>
    <mergeCell ref="B32:F32"/>
    <mergeCell ref="B4:B5"/>
    <mergeCell ref="C4:E4"/>
    <mergeCell ref="G4:I4"/>
    <mergeCell ref="F2:I2"/>
    <mergeCell ref="F3:I3"/>
  </mergeCells>
  <printOptions horizontalCentered="1"/>
  <pageMargins left="0.31496062992125984" right="0.4724409448818898" top="0.5511811023622047" bottom="0.5118110236220472" header="0.2362204724409449" footer="0.2755905511811024"/>
  <pageSetup horizontalDpi="600" verticalDpi="600" orientation="landscape" paperSize="9" scale="72" r:id="rId1"/>
  <headerFooter alignWithMargins="0">
    <oddHeader>&amp;R&amp;"Times New Roman CE,Félkövér dőlt"&amp;11 &amp;"Times New Roman CE,Dőlt"&amp;12 2.1. számú melléklet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Windows-felhasználó</cp:lastModifiedBy>
  <cp:lastPrinted>2021-05-20T13:31:52Z</cp:lastPrinted>
  <dcterms:created xsi:type="dcterms:W3CDTF">1999-10-30T10:30:45Z</dcterms:created>
  <dcterms:modified xsi:type="dcterms:W3CDTF">2021-05-31T12:43:40Z</dcterms:modified>
  <cp:category/>
  <cp:version/>
  <cp:contentType/>
  <cp:contentStatus/>
</cp:coreProperties>
</file>