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870" windowHeight="7815" tabRatio="574" firstSheet="6" activeTab="18"/>
  </bookViews>
  <sheets>
    <sheet name="1.sz.mell. " sheetId="1" r:id="rId1"/>
    <sheet name="2.sz.mell" sheetId="2" r:id="rId2"/>
    <sheet name="3.1. sz. mell" sheetId="3" r:id="rId3"/>
    <sheet name="3.2.a. sz. mell." sheetId="4" r:id="rId4"/>
    <sheet name="4.sz.mell" sheetId="5" r:id="rId5"/>
    <sheet name="4. sz. melléklet" sheetId="6" r:id="rId6"/>
    <sheet name="5.sz.mell " sheetId="7" r:id="rId7"/>
    <sheet name="5. sz. mell." sheetId="8" r:id="rId8"/>
    <sheet name="6.sz.mell" sheetId="9" r:id="rId9"/>
    <sheet name="7.sz.mell" sheetId="10" r:id="rId10"/>
    <sheet name="8.sz.mell." sheetId="11" r:id="rId11"/>
    <sheet name="9.sz.mell" sheetId="12" r:id="rId12"/>
    <sheet name="10. sz. mell " sheetId="13" r:id="rId13"/>
    <sheet name="11.sz.mell" sheetId="14" r:id="rId14"/>
    <sheet name="12. sz. mell" sheetId="15" r:id="rId15"/>
    <sheet name=" 13. sz. mell" sheetId="16" r:id="rId16"/>
    <sheet name="14. sz.mell" sheetId="17" r:id="rId17"/>
    <sheet name="15. sz.mell" sheetId="18" r:id="rId18"/>
    <sheet name="16.sz.mell" sheetId="19" r:id="rId19"/>
    <sheet name="17. sz. mell" sheetId="20" r:id="rId20"/>
  </sheets>
  <definedNames>
    <definedName name="_xlnm.Print_Titles" localSheetId="2">'3.1. sz. mell'!$1:$7</definedName>
  </definedNames>
  <calcPr fullCalcOnLoad="1"/>
</workbook>
</file>

<file path=xl/sharedStrings.xml><?xml version="1.0" encoding="utf-8"?>
<sst xmlns="http://schemas.openxmlformats.org/spreadsheetml/2006/main" count="822" uniqueCount="419">
  <si>
    <t>B E V É T E L E K</t>
  </si>
  <si>
    <t>Sor-szám</t>
  </si>
  <si>
    <t>Bevételi jogcím</t>
  </si>
  <si>
    <t>1.</t>
  </si>
  <si>
    <t>2.</t>
  </si>
  <si>
    <t>I/1. Intézményi működési bevételek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</si>
  <si>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</si>
  <si>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</si>
  <si>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</si>
  <si>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</si>
  <si>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</si>
  <si>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</si>
  <si>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</si>
  <si>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</si>
  <si>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</si>
  <si>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</si>
  <si>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</si>
  <si>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</si>
  <si>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</si>
  <si>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</si>
  <si>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</si>
  <si>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</si>
  <si>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</si>
  <si>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</si>
  <si>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</si>
  <si>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</si>
  <si>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</si>
  <si>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</si>
  <si>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K I A D Á S O K</t>
  </si>
  <si>
    <t>Kiadási jogcímek</t>
  </si>
  <si>
    <t>Személyi  juttatások</t>
  </si>
  <si>
    <t>Munkaadókat terhelő járulékok</t>
  </si>
  <si>
    <t>Dologi  kiadások</t>
  </si>
  <si>
    <t>Ellátottak pénzbeli juttatása</t>
  </si>
  <si>
    <t>Tartalékok</t>
  </si>
  <si>
    <t>Összesen</t>
  </si>
  <si>
    <t>Jogcím</t>
  </si>
  <si>
    <t>fő (ellátott)</t>
  </si>
  <si>
    <t>Ft/fő</t>
  </si>
  <si>
    <t>Összesen:</t>
  </si>
  <si>
    <t>Bevételek</t>
  </si>
  <si>
    <t>Helyi adók</t>
  </si>
  <si>
    <t>Átengedett központi adók</t>
  </si>
  <si>
    <t>Bírságok, egyéb bevételek</t>
  </si>
  <si>
    <t>Egyéb központi támogatás</t>
  </si>
  <si>
    <t>EU támogatás</t>
  </si>
  <si>
    <t>Kiadások</t>
  </si>
  <si>
    <t>Dologi jellegű kiadások</t>
  </si>
  <si>
    <t>Általános tartalék</t>
  </si>
  <si>
    <t>Egyéb kiadások</t>
  </si>
  <si>
    <t>Megnevezés</t>
  </si>
  <si>
    <t>Int. működési bevételek</t>
  </si>
  <si>
    <t>Személyi juttatások</t>
  </si>
  <si>
    <t>Munkaadókat terhelő járulék</t>
  </si>
  <si>
    <t>Dologi kiadások</t>
  </si>
  <si>
    <t>Tartalék</t>
  </si>
  <si>
    <t>ÖSSZESEN:</t>
  </si>
  <si>
    <t>Hiány:</t>
  </si>
  <si>
    <t>Többlet:</t>
  </si>
  <si>
    <t>Felhalmozási célú tartalék</t>
  </si>
  <si>
    <t>Beruházás  megnevezése</t>
  </si>
  <si>
    <t>Felújítás  megnevezése</t>
  </si>
  <si>
    <t>KIADÁSI JOGCÍMEK</t>
  </si>
  <si>
    <t>Eredeti előirányzat</t>
  </si>
  <si>
    <t>Kiadás vonzata évenként</t>
  </si>
  <si>
    <t>Sor-
szám</t>
  </si>
  <si>
    <t>Működési célú hiteltörlesztés (tőke+kamat)</t>
  </si>
  <si>
    <t>............................</t>
  </si>
  <si>
    <t>Felhalmozási célú hiteltörlesztés (tőke+kamat)</t>
  </si>
  <si>
    <t>Beruházás célonként</t>
  </si>
  <si>
    <t>Felújítás feladatonként</t>
  </si>
  <si>
    <t>Összesen (1+4+7+9)</t>
  </si>
  <si>
    <t>Hitel állomány január 1-jén</t>
  </si>
  <si>
    <t>Hitel jellege</t>
  </si>
  <si>
    <t xml:space="preserve">Működési célú </t>
  </si>
  <si>
    <t>Felhalmozási célú</t>
  </si>
  <si>
    <t>Összesen (1+6)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</si>
  <si>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</si>
  <si>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</si>
  <si>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</si>
  <si>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</si>
  <si>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</si>
  <si>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</si>
  <si>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</si>
  <si>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</si>
  <si>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</si>
  <si>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</si>
  <si>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</si>
  <si>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</si>
  <si>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</si>
  <si>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</si>
  <si>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Járulékok</t>
  </si>
  <si>
    <t>Hitelek, kölcsönök bevételei</t>
  </si>
  <si>
    <t>Önkormányzatok sajátos felhalmozási és tőkebevételei</t>
  </si>
  <si>
    <t>Tárgyi eszközök, immateriális javak értékesítése</t>
  </si>
  <si>
    <t>Pénzügyi befektetések bevételei</t>
  </si>
  <si>
    <t>Finanszírozási bevételek</t>
  </si>
  <si>
    <t>Illetékek</t>
  </si>
  <si>
    <t>Finanszírozási kiadások</t>
  </si>
  <si>
    <t>Hitelek, kölcsönök kiadásai</t>
  </si>
  <si>
    <t>Előző évi vállalkozási eredmény igénybevétele</t>
  </si>
  <si>
    <t xml:space="preserve">Forráshiány </t>
  </si>
  <si>
    <t>Felújítás</t>
  </si>
  <si>
    <t>Pénzügyi befektetések kiadásai</t>
  </si>
  <si>
    <t>Társadalom- és szociálpolitikai juttatások</t>
  </si>
  <si>
    <t>Támogatások, kiegészítések</t>
  </si>
  <si>
    <t>Kötelezettség jogcíme</t>
  </si>
  <si>
    <t>Köt. váll.
 éve</t>
  </si>
  <si>
    <t>9=(4+5+6+7+8)</t>
  </si>
  <si>
    <t xml:space="preserve">Lejárat 
éve </t>
  </si>
  <si>
    <t>Felvétel
éve</t>
  </si>
  <si>
    <t>Egyéb folyó kiadások</t>
  </si>
  <si>
    <t>Működési bevételek</t>
  </si>
  <si>
    <t>Támogatások</t>
  </si>
  <si>
    <t>Felhalmozási és tőkejellegű bev.</t>
  </si>
  <si>
    <t>Előző évi pénzmaradvány</t>
  </si>
  <si>
    <t>Előző évi állalkozási eredmény</t>
  </si>
  <si>
    <t>Hitelek kamatai</t>
  </si>
  <si>
    <t>Egyéb bevételek</t>
  </si>
  <si>
    <t>Területi kiegyenlítést szolg. fejl. célú támogatás</t>
  </si>
  <si>
    <t>Intézményi beruházási kiadások</t>
  </si>
  <si>
    <t xml:space="preserve">Fajlagos
mérték </t>
  </si>
  <si>
    <t>Összesen
(2x3)</t>
  </si>
  <si>
    <t>IV.  Hitelek kamatai</t>
  </si>
  <si>
    <t>V. Egyéb kiadások</t>
  </si>
  <si>
    <t xml:space="preserve">
Mutató-
szám
</t>
  </si>
  <si>
    <t>Önkormányzatok sajátos működési bevételei</t>
  </si>
  <si>
    <t>Területi kiegyenlítést szolg. Fejl. Célú támogatás</t>
  </si>
  <si>
    <t>Intézményi beruházás</t>
  </si>
  <si>
    <t>Felhalm. és tőkejell. kiadások</t>
  </si>
  <si>
    <t>EU támogatásból megvalósuló projekt</t>
  </si>
  <si>
    <t>3.1.</t>
  </si>
  <si>
    <t>3.2.</t>
  </si>
  <si>
    <t>3.3.</t>
  </si>
  <si>
    <t>3.4.</t>
  </si>
  <si>
    <t>4.1.</t>
  </si>
  <si>
    <t>4.2.</t>
  </si>
  <si>
    <t>5.1.</t>
  </si>
  <si>
    <t>5.2.</t>
  </si>
  <si>
    <t>6.1.</t>
  </si>
  <si>
    <t>6.2.</t>
  </si>
  <si>
    <t>8.1.</t>
  </si>
  <si>
    <t>8.2.</t>
  </si>
  <si>
    <t>7.1.</t>
  </si>
  <si>
    <t>7.2.</t>
  </si>
  <si>
    <t>Felhalmozási célú  kölcsön visszatér., értékpapír bev.</t>
  </si>
  <si>
    <t>Működési célú  kölcsön visszatér., értékpapír bev.</t>
  </si>
  <si>
    <t>Fejlesztési célú támogatások (5.7.1+…+5.7.4)</t>
  </si>
  <si>
    <t>FOLYÓ BEVÉTELEK ÖSSZESEN: (1+4+5+6+7+8)</t>
  </si>
  <si>
    <t>1.1.</t>
  </si>
  <si>
    <t>1.2.</t>
  </si>
  <si>
    <t>1.3.</t>
  </si>
  <si>
    <t>1.5.</t>
  </si>
  <si>
    <t>1.6.</t>
  </si>
  <si>
    <t>1.7.</t>
  </si>
  <si>
    <t>I. Folyó (működési) kiadások (1.1+…+1.7)</t>
  </si>
  <si>
    <t>2.1.</t>
  </si>
  <si>
    <t>2.2.</t>
  </si>
  <si>
    <t>2.3.</t>
  </si>
  <si>
    <t>2.4.</t>
  </si>
  <si>
    <t>2.5.</t>
  </si>
  <si>
    <t>II. Felhalmozási és tőke jellegű kiadások (2.1+…+2.5)</t>
  </si>
  <si>
    <t>III. Tartalékok (3.+3.2+3.3)</t>
  </si>
  <si>
    <t>Államháztartási céltartalék</t>
  </si>
  <si>
    <t>Bevételek összesen:</t>
  </si>
  <si>
    <t>Kiadások összesen:</t>
  </si>
  <si>
    <t>Pénzkészlet</t>
  </si>
  <si>
    <t>Cél- címzett támogatás</t>
  </si>
  <si>
    <t>Jövedelempótló támogatások kiegészítése</t>
  </si>
  <si>
    <t>Működési célú  (6.1.1+…+6.1.4)</t>
  </si>
  <si>
    <t>Függő, átfutó bevételek</t>
  </si>
  <si>
    <t>Felhalmozási célú támogatásértékű kiadás, pénzeszközátadás</t>
  </si>
  <si>
    <t>Egyéb fejlesztési célú kiadás</t>
  </si>
  <si>
    <t>Fejlesztési célú tartalék</t>
  </si>
  <si>
    <t>Függő, átfutó kiadások</t>
  </si>
  <si>
    <t>Lakott külterülettel kapcsolatos feladatok</t>
  </si>
  <si>
    <t>Értékesített TE. Után befizetett ÁFA</t>
  </si>
  <si>
    <t>Hiteltörlesztés</t>
  </si>
  <si>
    <t>Infrastruktúrális hitel -kamat</t>
  </si>
  <si>
    <t>Támogatásértékű kiadások</t>
  </si>
  <si>
    <t>Bursa Hungarica ösztöndíj támogatása</t>
  </si>
  <si>
    <t>Átadott pénzeszközök</t>
  </si>
  <si>
    <t>Társad. És szoc. Juttatások</t>
  </si>
  <si>
    <t>Hitelek kamatai, hiteltörlesztés</t>
  </si>
  <si>
    <t>Infrastruktúrális hitel -tőke</t>
  </si>
  <si>
    <t>Folyószámlahitel- tőke</t>
  </si>
  <si>
    <t>Folyószámlahitel kamat</t>
  </si>
  <si>
    <t>Felhalmozási célú hitel</t>
  </si>
  <si>
    <t>Likviditási hiány/többlet</t>
  </si>
  <si>
    <t xml:space="preserve">   Halmozott likviditás</t>
  </si>
  <si>
    <t>Átvett pénzeszközök</t>
  </si>
  <si>
    <t>Működési célú céltartalék</t>
  </si>
  <si>
    <t>VI. Támog. kölcsön kiadásai</t>
  </si>
  <si>
    <t>1.2</t>
  </si>
  <si>
    <t>1.3.1.</t>
  </si>
  <si>
    <t>1.3.2.</t>
  </si>
  <si>
    <t>1.3.3.</t>
  </si>
  <si>
    <t>1.3.4.</t>
  </si>
  <si>
    <t>I. Önkormányzat működési bevételei (1.2+1.3)</t>
  </si>
  <si>
    <t>I/2. Önkorm. sajátos műk. bevételei (1.3.1+…+1.3.4)</t>
  </si>
  <si>
    <t>II. Felhalmozási és tőkejellegű bevételek (2.1+…2.3)</t>
  </si>
  <si>
    <t>III. Támogatások, kiegészítések (3.1+…+3.7)</t>
  </si>
  <si>
    <t>3.5.</t>
  </si>
  <si>
    <t>3.6.</t>
  </si>
  <si>
    <t>3.7.</t>
  </si>
  <si>
    <t>4.1.1.</t>
  </si>
  <si>
    <t>4.1.2.</t>
  </si>
  <si>
    <t>4.1.3.</t>
  </si>
  <si>
    <t>4.1.4.</t>
  </si>
  <si>
    <t>4.1.5.</t>
  </si>
  <si>
    <t>4.2.1.</t>
  </si>
  <si>
    <t>Felhalmozási célú pénzeszköz átvétel (4.2.1+…+4.2.4)</t>
  </si>
  <si>
    <t>4.2.2.</t>
  </si>
  <si>
    <t>4.2.3.</t>
  </si>
  <si>
    <t>V. Tám. kölcs. visszatér. igénybev., értékp. bev. (5.1+5.2)</t>
  </si>
  <si>
    <t>VI. Finanszírozási bevételek (6.1+6.2)</t>
  </si>
  <si>
    <t>BEVÉTELEK ÖSSZESEN: (7+8+9+10)</t>
  </si>
  <si>
    <t>VII. Finanszírozási kiadások (7.1+7.2)</t>
  </si>
  <si>
    <t xml:space="preserve"> KIADÁSOK ÖSSZESEN: (1+2+3+4+5+6+7)</t>
  </si>
  <si>
    <t>Otthonközeli ellátás-szociális étkezés</t>
  </si>
  <si>
    <t>Tám. Kölcsön visszatérülése</t>
  </si>
  <si>
    <t>Támog. kölcsön kiadásai</t>
  </si>
  <si>
    <t>Bevételi előirányzat</t>
  </si>
  <si>
    <t>Kiadási előirányzat</t>
  </si>
  <si>
    <t>Felhalmozási célú hiteltörlesztés-tőke</t>
  </si>
  <si>
    <t>Felhalmozási célő hitel - kamat</t>
  </si>
  <si>
    <t>MEGNEVEZÉS</t>
  </si>
  <si>
    <t>Egyéb szervezetektől átvett pénzeszközök</t>
  </si>
  <si>
    <t>Működési célú hitel</t>
  </si>
  <si>
    <t>likvid hitel felvétel</t>
  </si>
  <si>
    <t>Felhalmzosi célú hitel felvétele</t>
  </si>
  <si>
    <t>Céljellegű decentralizált támogatás, vis maior</t>
  </si>
  <si>
    <t>Szociális és gyermekjóléti feladatok támogatása</t>
  </si>
  <si>
    <t>3.8.</t>
  </si>
  <si>
    <t>3.10.</t>
  </si>
  <si>
    <t>Zöldterület-gazdálk. kapcsolatos feladatok ellátásának támog.Ft/ha</t>
  </si>
  <si>
    <t>Közvilágítás fenntartásának támogatása</t>
  </si>
  <si>
    <t>Köztemető fenntartással kapcsolatos feladatok támogatása</t>
  </si>
  <si>
    <t>Közutak fenntartásának támogatása</t>
  </si>
  <si>
    <t>Telep. önk. támogatása a nyilvános könyvtári és közműv. feladatokhoz</t>
  </si>
  <si>
    <t>Létszámkeret /átlagos állományi létszám/ (fő)</t>
  </si>
  <si>
    <t xml:space="preserve">KIADÁSOK ÖSSZESEN: </t>
  </si>
  <si>
    <t>Értékpapírok kiadásai</t>
  </si>
  <si>
    <t>Egyéb fejlesztési célú kiadások</t>
  </si>
  <si>
    <t>Felújítások kiadásai</t>
  </si>
  <si>
    <t>Felhalmozási célú kiadások</t>
  </si>
  <si>
    <t>Társadalom és szociálpolitikai juttatások</t>
  </si>
  <si>
    <t>Személyi jellegű juttatások</t>
  </si>
  <si>
    <t>Működési kiadások</t>
  </si>
  <si>
    <t>BEVÉTELEK ÖSSZESEN:</t>
  </si>
  <si>
    <t>Pénzforgalom nélküli bevételek</t>
  </si>
  <si>
    <t>Értékpapírok bevételei</t>
  </si>
  <si>
    <t>Tám. kölcsön visszatérítése</t>
  </si>
  <si>
    <t>Egyéb szervezetektől átvett pénzeszköz</t>
  </si>
  <si>
    <t>Központosított előirányzat</t>
  </si>
  <si>
    <t>Egyéb felhalmozási bevételek</t>
  </si>
  <si>
    <t>Tárgyi eszközök, immateriális javak érték.</t>
  </si>
  <si>
    <t>Felhalmozási és tőkejellegű bevételek</t>
  </si>
  <si>
    <t>Bírságok, pótlékok, egyéb bevételek</t>
  </si>
  <si>
    <t>Önkormányzat sajátos működési bevételei</t>
  </si>
  <si>
    <t>Kamatbevételek</t>
  </si>
  <si>
    <t>Vállalkozási bevételek</t>
  </si>
  <si>
    <t>Általános forgalmi adó-bevételek, visszatér.</t>
  </si>
  <si>
    <t>Intézmények egyéb sajátos bevételei</t>
  </si>
  <si>
    <t>Alaptevékenység egyéb bevételei</t>
  </si>
  <si>
    <t>Alaptevékenység bevételei</t>
  </si>
  <si>
    <t>Intézményi működési bevételek</t>
  </si>
  <si>
    <t>száma</t>
  </si>
  <si>
    <t>Előirányzat</t>
  </si>
  <si>
    <t>Előirányzat-csoport, kiemelt előirányzat megnevezése</t>
  </si>
  <si>
    <t>Kiemelt előirány-zat</t>
  </si>
  <si>
    <t>Előirányzat-csoport</t>
  </si>
  <si>
    <t>--------</t>
  </si>
  <si>
    <t xml:space="preserve">    </t>
  </si>
  <si>
    <t>Alcím neve, száma</t>
  </si>
  <si>
    <t>01</t>
  </si>
  <si>
    <t>Cím neve, száma</t>
  </si>
  <si>
    <t>Céltartalék</t>
  </si>
  <si>
    <t>Működési célú támog. ért. kiadás, pénzeszköz átadás</t>
  </si>
  <si>
    <t>Fejlesztési célra átvett pénzeszközök</t>
  </si>
  <si>
    <t>Működési célra átvett pénzeszközök</t>
  </si>
  <si>
    <t>Támogatásértékű bevétel,átvett pénzeszközök</t>
  </si>
  <si>
    <t>-------------------------</t>
  </si>
  <si>
    <t>----------------------------------------------------------</t>
  </si>
  <si>
    <t>3/1. számú melléklet</t>
  </si>
  <si>
    <t>02</t>
  </si>
  <si>
    <t>Önkormányzati finanszírozás</t>
  </si>
  <si>
    <t xml:space="preserve"> Ft</t>
  </si>
  <si>
    <t>Óvodapedagógusok elismert létszáma</t>
  </si>
  <si>
    <t>Óvodapedagógusok munkáját segítők száma</t>
  </si>
  <si>
    <t>Óvodaműködtetési támogatás</t>
  </si>
  <si>
    <t>Gyermekétkeztetés üzemeltetési támogatása</t>
  </si>
  <si>
    <t>Általános működési támogatás</t>
  </si>
  <si>
    <t>Pedagógusok bértámogatása</t>
  </si>
  <si>
    <t>Közművelődés támogatása</t>
  </si>
  <si>
    <t xml:space="preserve">         - felhalmozási célú</t>
  </si>
  <si>
    <t>Támogatói kölcsönök kiadásai</t>
  </si>
  <si>
    <t>Támogatási kölcsönök visszatérülése</t>
  </si>
  <si>
    <t>Támogatási kölcsönök nyújtása</t>
  </si>
  <si>
    <t>Óvodműködtetési támogatás</t>
  </si>
  <si>
    <t>Intézmény</t>
  </si>
  <si>
    <t>Rovat</t>
  </si>
  <si>
    <t>B4</t>
  </si>
  <si>
    <t>B3</t>
  </si>
  <si>
    <t>B354</t>
  </si>
  <si>
    <t>B36</t>
  </si>
  <si>
    <t>B5</t>
  </si>
  <si>
    <t>B62</t>
  </si>
  <si>
    <t>B111</t>
  </si>
  <si>
    <t>B112</t>
  </si>
  <si>
    <t>B113</t>
  </si>
  <si>
    <t>B114</t>
  </si>
  <si>
    <t>B115</t>
  </si>
  <si>
    <t>B11</t>
  </si>
  <si>
    <t>B2</t>
  </si>
  <si>
    <t>B811</t>
  </si>
  <si>
    <t>B8131</t>
  </si>
  <si>
    <t>B813</t>
  </si>
  <si>
    <t>K1</t>
  </si>
  <si>
    <t>K2</t>
  </si>
  <si>
    <t>K3</t>
  </si>
  <si>
    <t>K4</t>
  </si>
  <si>
    <t>K512</t>
  </si>
  <si>
    <t>K506</t>
  </si>
  <si>
    <t>K6</t>
  </si>
  <si>
    <t>K7</t>
  </si>
  <si>
    <t>K8</t>
  </si>
  <si>
    <t>K508</t>
  </si>
  <si>
    <t>K9</t>
  </si>
  <si>
    <t>K353</t>
  </si>
  <si>
    <t>K911</t>
  </si>
  <si>
    <t>B16</t>
  </si>
  <si>
    <t>B25</t>
  </si>
  <si>
    <t>B72</t>
  </si>
  <si>
    <t>Támogatás OEP-től</t>
  </si>
  <si>
    <t>Támogatás elkülönített állami pénzalap</t>
  </si>
  <si>
    <t>Támogatások, átvett pénzeszközök</t>
  </si>
  <si>
    <t>Támogatás önkormányzati szervtől</t>
  </si>
  <si>
    <t>Támogatás EU-s programokra</t>
  </si>
  <si>
    <t>Támogatás központi költségvetési szervtől</t>
  </si>
  <si>
    <t>Működési célú támogatás, pénzeszköz átadás</t>
  </si>
  <si>
    <t>Települési önkormányzatok szociális feladatainak egyéb támogatása</t>
  </si>
  <si>
    <t>Egyéb önkormányzati feladatok támogatása</t>
  </si>
  <si>
    <t>3.10.1.</t>
  </si>
  <si>
    <t>3.10.2.</t>
  </si>
  <si>
    <t>3.10.3.</t>
  </si>
  <si>
    <t>3.10.4.</t>
  </si>
  <si>
    <t>Támogatás elkülönített állami pénzalapoktól</t>
  </si>
  <si>
    <t>Támogatás önkormányzati szervektől</t>
  </si>
  <si>
    <t>Működési célú támogatás pénzeszközátadás</t>
  </si>
  <si>
    <t>Felhalmozási célú támogatások, pénzeszköz átadás</t>
  </si>
  <si>
    <t>Támogatások, pénze.átadás</t>
  </si>
  <si>
    <t>Társadalmi és szociálpolitikai juttatások</t>
  </si>
  <si>
    <t>Átvett pénze. Támogatások</t>
  </si>
  <si>
    <t>Támogatások, pénze. Átadás</t>
  </si>
  <si>
    <t>Támogatás, pénze. Átadás</t>
  </si>
  <si>
    <t>Lakott külterülettel kapcsolatos feladatok támogatása</t>
  </si>
  <si>
    <t>Felhalmozási célú pe. átadás</t>
  </si>
  <si>
    <t xml:space="preserve"> ebből: -működési célú </t>
  </si>
  <si>
    <t>Irányítás alá tartozó költségvetési szervek támogatása</t>
  </si>
  <si>
    <t>Nonprofit szervezetek</t>
  </si>
  <si>
    <t>Első lakáshoz jutók támogatása</t>
  </si>
  <si>
    <t>Önkormányzati többletfinanszírozás</t>
  </si>
  <si>
    <t>Ssz.</t>
  </si>
  <si>
    <t>Bevétel</t>
  </si>
  <si>
    <t>Kiadás</t>
  </si>
  <si>
    <t>Megnevezése</t>
  </si>
  <si>
    <t>Módosított előirányzat</t>
  </si>
  <si>
    <t>Teljesítés</t>
  </si>
  <si>
    <t>Telj. %</t>
  </si>
  <si>
    <t>Rovat megnevezése</t>
  </si>
  <si>
    <t>Kötelező feladatok bevételei</t>
  </si>
  <si>
    <t>Kötelező feladatok kiadásai</t>
  </si>
  <si>
    <t>Önként vállalt feladatok bevételei</t>
  </si>
  <si>
    <t>Önként vállalt feladatok kiadásai</t>
  </si>
  <si>
    <t>Állami (államigazgatási) feladatok bevételei</t>
  </si>
  <si>
    <t>Állami (államigazgatási) feladatok kiadásai</t>
  </si>
  <si>
    <t>Bevételek összesen (=01+…+03)</t>
  </si>
  <si>
    <t>Kiadások összesen (=01+…+03)</t>
  </si>
  <si>
    <t>Forintban !</t>
  </si>
  <si>
    <t>Előző évi maradvány igénybevétele</t>
  </si>
  <si>
    <t>Szünidei étkeztetés támogatása</t>
  </si>
  <si>
    <t>Működési célú maradvány igénybevétele</t>
  </si>
  <si>
    <t>Felhalmozási célú maradvány igénybevétele</t>
  </si>
  <si>
    <t>Inézményi működési bevételek</t>
  </si>
  <si>
    <t>Támogatási kölcsön visszatérülése</t>
  </si>
  <si>
    <t>Likvid hitel felvétel</t>
  </si>
  <si>
    <t xml:space="preserve"> Forintban !</t>
  </si>
  <si>
    <t>Előző évi várható maradvány igénybevétele (10.1.+10.2)</t>
  </si>
  <si>
    <t>Ft-ban</t>
  </si>
  <si>
    <t>2018.</t>
  </si>
  <si>
    <t>Bátaapáti Közös 
Önkormányzati Hivatal</t>
  </si>
  <si>
    <t>4.2.4.</t>
  </si>
  <si>
    <t>2019.</t>
  </si>
  <si>
    <t>BEVÉTELEK</t>
  </si>
  <si>
    <t>IV. Támogatások, átvett pénzesz. (4.1+4.2)</t>
  </si>
  <si>
    <t>A helyi önkormányzatok működésének általános támogatása</t>
  </si>
  <si>
    <t>Kiegészítő támogatás óvodapedagógus minősítése</t>
  </si>
  <si>
    <t>Gyermekétkeztetés bértámogatása</t>
  </si>
  <si>
    <t>3.2. számú melléklet</t>
  </si>
  <si>
    <t>Mórágy Község Önkormányzata</t>
  </si>
  <si>
    <r>
      <rPr>
        <b/>
        <sz val="14"/>
        <rFont val="Times New Roman CE"/>
        <family val="0"/>
      </rPr>
      <t>Mórágy Község Önkormányzata</t>
    </r>
    <r>
      <rPr>
        <sz val="14"/>
        <rFont val="Times New Roman CE"/>
        <family val="0"/>
      </rPr>
      <t xml:space="preserve">
(intézményi szintű bevételek és kiadások kötelező feladatok, önként vállalt feladatok, állami (államigazgatási) feladatok szerinti bontásban)</t>
    </r>
  </si>
  <si>
    <t>Mórágyi Óvoda és Egységes Óvoda-Bölcsöde
(intézményi szintű bevételek és kiadások kötelező feladatok, önként vállalt feladatok, állami (államigazgatási) feladatok szerinti bontásban)</t>
  </si>
  <si>
    <t>2020.</t>
  </si>
  <si>
    <t>Polgármesteri illetmény támogatása</t>
  </si>
  <si>
    <t>2021.</t>
  </si>
  <si>
    <t>Bátaapáti Közös Önkormányzati Hivatal</t>
  </si>
  <si>
    <t>2,5-2,7</t>
  </si>
  <si>
    <t>Nemzetiségi pótlék</t>
  </si>
  <si>
    <t>A 2019. évi önkormányzati támogatások  alakulása jogcímenként</t>
  </si>
  <si>
    <t xml:space="preserve">Mórágyi Óvoda </t>
  </si>
  <si>
    <t>2019. évi 
terv</t>
  </si>
  <si>
    <t>2019. évi előirányzat</t>
  </si>
  <si>
    <t>Önkormányzati épületek, utak, járdák</t>
  </si>
  <si>
    <t>2019. előtti kifizetés</t>
  </si>
  <si>
    <t>2022.</t>
  </si>
  <si>
    <t>2023. után</t>
  </si>
  <si>
    <t>2020. után</t>
  </si>
  <si>
    <t>Bátaszék orvosi ügyelet, munkaszervezet</t>
  </si>
</sst>
</file>

<file path=xl/styles.xml><?xml version="1.0" encoding="utf-8"?>
<styleSheet xmlns="http://schemas.openxmlformats.org/spreadsheetml/2006/main">
  <numFmts count="6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"/>
    <numFmt numFmtId="174" formatCode="#,##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#,##0.000"/>
    <numFmt numFmtId="179" formatCode="#,##0.0000"/>
    <numFmt numFmtId="180" formatCode="_-* #,##0.000\ _F_t_-;\-* #,##0.000\ _F_t_-;_-* &quot;-&quot;??\ _F_t_-;_-@_-"/>
    <numFmt numFmtId="181" formatCode="_-* #,##0.0\ _F_t_-;\-* #,##0.0\ _F_t_-;_-* &quot;-&quot;??\ _F_t_-;_-@_-"/>
    <numFmt numFmtId="182" formatCode="_-* #,##0\ _F_t_-;\-* #,##0\ _F_t_-;_-* &quot;-&quot;??\ _F_t_-;_-@_-"/>
    <numFmt numFmtId="183" formatCode="_-* #,##0.0000\ _F_t_-;\-* #,##0.0000\ _F_t_-;_-* &quot;-&quot;??\ _F_t_-;_-@_-"/>
    <numFmt numFmtId="184" formatCode="0.0"/>
    <numFmt numFmtId="185" formatCode="#,###,"/>
    <numFmt numFmtId="186" formatCode="#,##0.0\ _F_t;\-#,##0.0\ _F_t"/>
    <numFmt numFmtId="187" formatCode="#,##0\ _F_t;\-_#\ ##0\ _F_t"/>
    <numFmt numFmtId="188" formatCode="#,###\ _F_t;\-_#\ ###\ _F_t"/>
    <numFmt numFmtId="189" formatCode="00"/>
    <numFmt numFmtId="190" formatCode="#,###\ _F_t;\-_#\.###\ _F_t"/>
    <numFmt numFmtId="191" formatCode="#,###\ _F_t;\-#,###\ _F_t"/>
    <numFmt numFmtId="192" formatCode="#,###__;\-\ #,###__"/>
    <numFmt numFmtId="193" formatCode="#,##0__;\-\ #,##0__"/>
    <numFmt numFmtId="194" formatCode="#,###.0__;\-\ #,###.0__"/>
    <numFmt numFmtId="195" formatCode="#,###.00__;\-\ #,###.00__"/>
    <numFmt numFmtId="196" formatCode="#,##0.00__;\-\ #,##0.00__"/>
    <numFmt numFmtId="197" formatCode="#,###__"/>
    <numFmt numFmtId="198" formatCode="_#\ ###__"/>
    <numFmt numFmtId="199" formatCode="_-* #,###\ _F_t_-;\-* #,###\ _F_t_-;_-* &quot;-&quot;\ _F_t_-;_-@_-"/>
    <numFmt numFmtId="200" formatCode="_-* #,###\__-;\-* #,###\ __\-;_-* &quot;-&quot;\ _F_t_-;_-@_-"/>
    <numFmt numFmtId="201" formatCode="_-* ##,##\__;\-* #,###\ __\-;_-* &quot;-&quot;\ _F_t_-;_-@_-"/>
    <numFmt numFmtId="202" formatCode="##,###__"/>
    <numFmt numFmtId="203" formatCode="_#_ ###__"/>
    <numFmt numFmtId="204" formatCode="_#\ _###__"/>
    <numFmt numFmtId="205" formatCode="#,###\ _F_t;\-__#,###\ _F_t"/>
    <numFmt numFmtId="206" formatCode="#,###,__;\-__#,###,__"/>
    <numFmt numFmtId="207" formatCode="#,###\ __;\-__#,###\ __"/>
    <numFmt numFmtId="208" formatCode="#,##0__;\-#,##0__"/>
    <numFmt numFmtId="209" formatCode="#,###__;\-#,###__"/>
    <numFmt numFmtId="210" formatCode="#,##0\ __;\-__#,##0\ __"/>
    <numFmt numFmtId="211" formatCode="#,##0\ _F_t;\-__#,##0\ _F_t"/>
    <numFmt numFmtId="212" formatCode="#,###.##"/>
    <numFmt numFmtId="213" formatCode="#,###.##\ _F_t;\-#,###.##\ _F_t"/>
    <numFmt numFmtId="214" formatCode="#,###.0__"/>
    <numFmt numFmtId="215" formatCode="#,###.00__"/>
    <numFmt numFmtId="216" formatCode="#,###.000__"/>
    <numFmt numFmtId="217" formatCode="#,###.##__"/>
    <numFmt numFmtId="218" formatCode="#,###.###\ _F_t;\-#,###.###\ _F_t"/>
    <numFmt numFmtId="219" formatCode="#,###.####\ _F_t;\-#,###.####\ _F_t"/>
    <numFmt numFmtId="220" formatCode="#,##0.00\ _F_t;\-\ #,##0.00\ _F_t"/>
    <numFmt numFmtId="221" formatCode="0.000"/>
    <numFmt numFmtId="222" formatCode="#,###.###__"/>
    <numFmt numFmtId="223" formatCode="_-* #,##0.00\ [$Ft-40E]_-;\-* #,##0.00\ [$Ft-40E]_-;_-* &quot;-&quot;??\ [$Ft-40E]_-;_-@_-"/>
  </numFmts>
  <fonts count="63">
    <font>
      <sz val="10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 CE"/>
      <family val="0"/>
    </font>
    <font>
      <sz val="9"/>
      <name val="Times New Roman CE"/>
      <family val="1"/>
    </font>
    <font>
      <sz val="12"/>
      <name val="Times New Roman"/>
      <family val="1"/>
    </font>
    <font>
      <b/>
      <sz val="8"/>
      <name val="Times New Roman CE"/>
      <family val="1"/>
    </font>
    <font>
      <b/>
      <sz val="9"/>
      <name val="Times New Roman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sz val="11"/>
      <name val="Times New Roman CE"/>
      <family val="0"/>
    </font>
    <font>
      <i/>
      <sz val="9"/>
      <name val="Times New Roman CE"/>
      <family val="0"/>
    </font>
    <font>
      <b/>
      <i/>
      <sz val="12"/>
      <name val="Times New Roman CE"/>
      <family val="1"/>
    </font>
    <font>
      <sz val="14"/>
      <name val="Times New Roman CE"/>
      <family val="0"/>
    </font>
    <font>
      <b/>
      <sz val="14"/>
      <name val="Times New Roman CE"/>
      <family val="0"/>
    </font>
    <font>
      <b/>
      <u val="single"/>
      <sz val="12"/>
      <color indexed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lightHorizontal">
        <bgColor indexed="13"/>
      </patternFill>
    </fill>
    <fill>
      <patternFill patternType="darkHorizontal">
        <bgColor indexed="13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8" borderId="7" applyNumberFormat="0" applyFont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57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2" fontId="0" fillId="0" borderId="0" xfId="0" applyNumberFormat="1" applyAlignment="1">
      <alignment vertical="center" wrapText="1"/>
    </xf>
    <xf numFmtId="172" fontId="2" fillId="0" borderId="0" xfId="0" applyNumberFormat="1" applyFont="1" applyAlignment="1">
      <alignment vertical="center" wrapText="1"/>
    </xf>
    <xf numFmtId="172" fontId="3" fillId="0" borderId="0" xfId="0" applyNumberFormat="1" applyFont="1" applyAlignment="1">
      <alignment vertical="center"/>
    </xf>
    <xf numFmtId="172" fontId="3" fillId="0" borderId="0" xfId="0" applyNumberFormat="1" applyFont="1" applyAlignment="1">
      <alignment horizontal="center" vertical="center"/>
    </xf>
    <xf numFmtId="172" fontId="3" fillId="0" borderId="0" xfId="0" applyNumberFormat="1" applyFont="1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172" fontId="3" fillId="0" borderId="11" xfId="0" applyNumberFormat="1" applyFont="1" applyBorder="1" applyAlignment="1">
      <alignment horizontal="center" vertical="center"/>
    </xf>
    <xf numFmtId="172" fontId="3" fillId="0" borderId="12" xfId="0" applyNumberFormat="1" applyFont="1" applyBorder="1" applyAlignment="1">
      <alignment horizontal="center" vertical="center" wrapText="1"/>
    </xf>
    <xf numFmtId="172" fontId="2" fillId="0" borderId="13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2" fillId="0" borderId="0" xfId="0" applyNumberFormat="1" applyFont="1" applyAlignment="1">
      <alignment horizontal="center" vertical="center" wrapText="1"/>
    </xf>
    <xf numFmtId="172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72" fontId="7" fillId="0" borderId="0" xfId="0" applyNumberFormat="1" applyFont="1" applyAlignment="1">
      <alignment horizontal="center" vertical="center" wrapText="1"/>
    </xf>
    <xf numFmtId="172" fontId="7" fillId="0" borderId="0" xfId="0" applyNumberFormat="1" applyFont="1" applyAlignment="1">
      <alignment vertical="center" wrapText="1"/>
    </xf>
    <xf numFmtId="172" fontId="0" fillId="0" borderId="0" xfId="0" applyNumberFormat="1" applyAlignment="1">
      <alignment horizontal="centerContinuous" vertical="center"/>
    </xf>
    <xf numFmtId="172" fontId="5" fillId="0" borderId="0" xfId="0" applyNumberFormat="1" applyFont="1" applyAlignment="1">
      <alignment horizontal="centerContinuous" vertical="center" wrapText="1"/>
    </xf>
    <xf numFmtId="172" fontId="2" fillId="0" borderId="14" xfId="0" applyNumberFormat="1" applyFont="1" applyBorder="1" applyAlignment="1">
      <alignment horizontal="center" vertical="center" wrapText="1"/>
    </xf>
    <xf numFmtId="172" fontId="3" fillId="0" borderId="15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2" fontId="0" fillId="0" borderId="0" xfId="0" applyNumberFormat="1" applyAlignment="1" applyProtection="1">
      <alignment vertical="center" wrapText="1"/>
      <protection/>
    </xf>
    <xf numFmtId="0" fontId="1" fillId="0" borderId="0" xfId="57" applyProtection="1">
      <alignment/>
      <protection/>
    </xf>
    <xf numFmtId="0" fontId="1" fillId="0" borderId="0" xfId="57" applyProtection="1">
      <alignment/>
      <protection locked="0"/>
    </xf>
    <xf numFmtId="0" fontId="0" fillId="0" borderId="0" xfId="57" applyFont="1" applyProtection="1">
      <alignment/>
      <protection/>
    </xf>
    <xf numFmtId="0" fontId="11" fillId="0" borderId="0" xfId="0" applyFont="1" applyAlignment="1">
      <alignment horizontal="centerContinuous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Continuous" vertical="top"/>
    </xf>
    <xf numFmtId="0" fontId="1" fillId="0" borderId="0" xfId="57" applyAlignment="1" applyProtection="1">
      <alignment vertical="center"/>
      <protection/>
    </xf>
    <xf numFmtId="0" fontId="1" fillId="0" borderId="0" xfId="57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1" fillId="0" borderId="0" xfId="56">
      <alignment/>
      <protection/>
    </xf>
    <xf numFmtId="0" fontId="0" fillId="0" borderId="0" xfId="56" applyFont="1">
      <alignment/>
      <protection/>
    </xf>
    <xf numFmtId="3" fontId="16" fillId="0" borderId="20" xfId="0" applyNumberFormat="1" applyFont="1" applyBorder="1" applyAlignment="1" applyProtection="1">
      <alignment horizontal="right" vertical="top" wrapText="1"/>
      <protection locked="0"/>
    </xf>
    <xf numFmtId="172" fontId="5" fillId="0" borderId="0" xfId="56" applyNumberFormat="1" applyFont="1" applyFill="1" applyBorder="1" applyAlignment="1" applyProtection="1">
      <alignment vertical="center" wrapText="1"/>
      <protection/>
    </xf>
    <xf numFmtId="0" fontId="0" fillId="0" borderId="0" xfId="56" applyFont="1" applyFill="1">
      <alignment/>
      <protection/>
    </xf>
    <xf numFmtId="172" fontId="17" fillId="0" borderId="21" xfId="0" applyNumberFormat="1" applyFont="1" applyBorder="1" applyAlignment="1">
      <alignment horizontal="center" vertical="center" wrapText="1"/>
    </xf>
    <xf numFmtId="172" fontId="17" fillId="0" borderId="22" xfId="0" applyNumberFormat="1" applyFont="1" applyBorder="1" applyAlignment="1">
      <alignment horizontal="center" vertical="center" wrapText="1"/>
    </xf>
    <xf numFmtId="172" fontId="17" fillId="0" borderId="23" xfId="0" applyNumberFormat="1" applyFont="1" applyBorder="1" applyAlignment="1">
      <alignment horizontal="center" vertical="center" wrapText="1"/>
    </xf>
    <xf numFmtId="172" fontId="17" fillId="0" borderId="16" xfId="0" applyNumberFormat="1" applyFont="1" applyBorder="1" applyAlignment="1">
      <alignment horizontal="center" vertical="center" wrapText="1"/>
    </xf>
    <xf numFmtId="172" fontId="17" fillId="0" borderId="24" xfId="0" applyNumberFormat="1" applyFont="1" applyBorder="1" applyAlignment="1">
      <alignment horizontal="center" vertical="center" wrapText="1"/>
    </xf>
    <xf numFmtId="0" fontId="2" fillId="0" borderId="25" xfId="57" applyFont="1" applyBorder="1" applyAlignment="1" applyProtection="1">
      <alignment horizontal="center" vertical="center" wrapText="1"/>
      <protection/>
    </xf>
    <xf numFmtId="0" fontId="2" fillId="0" borderId="26" xfId="57" applyFont="1" applyBorder="1" applyAlignment="1" applyProtection="1">
      <alignment horizontal="center" vertical="center"/>
      <protection/>
    </xf>
    <xf numFmtId="0" fontId="2" fillId="0" borderId="27" xfId="57" applyFont="1" applyBorder="1" applyAlignment="1" applyProtection="1">
      <alignment horizontal="center" vertical="center"/>
      <protection/>
    </xf>
    <xf numFmtId="0" fontId="1" fillId="0" borderId="0" xfId="56" applyFont="1">
      <alignment/>
      <protection/>
    </xf>
    <xf numFmtId="0" fontId="0" fillId="0" borderId="13" xfId="57" applyFont="1" applyBorder="1" applyAlignment="1" applyProtection="1">
      <alignment horizontal="left" vertical="center" indent="1"/>
      <protection/>
    </xf>
    <xf numFmtId="0" fontId="0" fillId="0" borderId="14" xfId="57" applyFont="1" applyBorder="1" applyAlignment="1" applyProtection="1">
      <alignment horizontal="left" vertical="center" indent="1"/>
      <protection/>
    </xf>
    <xf numFmtId="0" fontId="0" fillId="0" borderId="17" xfId="57" applyFont="1" applyBorder="1" applyAlignment="1" applyProtection="1">
      <alignment horizontal="left" vertical="center" indent="1"/>
      <protection/>
    </xf>
    <xf numFmtId="0" fontId="2" fillId="0" borderId="14" xfId="57" applyFont="1" applyBorder="1" applyAlignment="1" applyProtection="1">
      <alignment horizontal="left" vertical="center" indent="1"/>
      <protection/>
    </xf>
    <xf numFmtId="0" fontId="18" fillId="0" borderId="22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172" fontId="4" fillId="0" borderId="0" xfId="0" applyNumberFormat="1" applyFont="1" applyAlignment="1">
      <alignment horizontal="right" vertical="center"/>
    </xf>
    <xf numFmtId="172" fontId="4" fillId="0" borderId="0" xfId="0" applyNumberFormat="1" applyFont="1" applyAlignment="1">
      <alignment horizontal="right" wrapText="1"/>
    </xf>
    <xf numFmtId="172" fontId="2" fillId="0" borderId="14" xfId="0" applyNumberFormat="1" applyFont="1" applyBorder="1" applyAlignment="1">
      <alignment horizontal="centerContinuous" vertical="center" wrapText="1"/>
    </xf>
    <xf numFmtId="172" fontId="2" fillId="0" borderId="10" xfId="0" applyNumberFormat="1" applyFont="1" applyBorder="1" applyAlignment="1">
      <alignment horizontal="centerContinuous" vertical="center" wrapText="1"/>
    </xf>
    <xf numFmtId="172" fontId="2" fillId="0" borderId="16" xfId="0" applyNumberFormat="1" applyFont="1" applyBorder="1" applyAlignment="1">
      <alignment horizontal="centerContinuous" vertical="center" wrapText="1"/>
    </xf>
    <xf numFmtId="172" fontId="15" fillId="0" borderId="29" xfId="0" applyNumberFormat="1" applyFont="1" applyBorder="1" applyAlignment="1" applyProtection="1">
      <alignment vertical="center" wrapText="1"/>
      <protection locked="0"/>
    </xf>
    <xf numFmtId="172" fontId="15" fillId="0" borderId="30" xfId="0" applyNumberFormat="1" applyFont="1" applyBorder="1" applyAlignment="1" applyProtection="1">
      <alignment vertical="center" wrapText="1"/>
      <protection locked="0"/>
    </xf>
    <xf numFmtId="172" fontId="15" fillId="0" borderId="31" xfId="0" applyNumberFormat="1" applyFont="1" applyBorder="1" applyAlignment="1" applyProtection="1">
      <alignment vertical="center" wrapText="1"/>
      <protection locked="0"/>
    </xf>
    <xf numFmtId="172" fontId="15" fillId="0" borderId="32" xfId="0" applyNumberFormat="1" applyFont="1" applyBorder="1" applyAlignment="1" applyProtection="1">
      <alignment vertical="center" wrapText="1"/>
      <protection locked="0"/>
    </xf>
    <xf numFmtId="172" fontId="15" fillId="0" borderId="33" xfId="0" applyNumberFormat="1" applyFont="1" applyBorder="1" applyAlignment="1" applyProtection="1">
      <alignment vertical="center" wrapText="1"/>
      <protection locked="0"/>
    </xf>
    <xf numFmtId="172" fontId="15" fillId="0" borderId="34" xfId="0" applyNumberFormat="1" applyFont="1" applyBorder="1" applyAlignment="1" applyProtection="1">
      <alignment vertical="center" wrapText="1"/>
      <protection locked="0"/>
    </xf>
    <xf numFmtId="172" fontId="15" fillId="0" borderId="13" xfId="0" applyNumberFormat="1" applyFont="1" applyBorder="1" applyAlignment="1" applyProtection="1">
      <alignment vertical="center" wrapText="1"/>
      <protection locked="0"/>
    </xf>
    <xf numFmtId="172" fontId="15" fillId="0" borderId="35" xfId="0" applyNumberFormat="1" applyFont="1" applyBorder="1" applyAlignment="1" applyProtection="1">
      <alignment horizontal="left" vertical="center" wrapText="1"/>
      <protection locked="0"/>
    </xf>
    <xf numFmtId="172" fontId="15" fillId="0" borderId="36" xfId="0" applyNumberFormat="1" applyFont="1" applyBorder="1" applyAlignment="1" applyProtection="1">
      <alignment vertical="center" wrapText="1"/>
      <protection locked="0"/>
    </xf>
    <xf numFmtId="172" fontId="15" fillId="0" borderId="37" xfId="0" applyNumberFormat="1" applyFont="1" applyBorder="1" applyAlignment="1" applyProtection="1">
      <alignment vertical="center" wrapText="1"/>
      <protection locked="0"/>
    </xf>
    <xf numFmtId="172" fontId="15" fillId="0" borderId="38" xfId="0" applyNumberFormat="1" applyFont="1" applyBorder="1" applyAlignment="1" applyProtection="1">
      <alignment vertical="center" wrapText="1"/>
      <protection locked="0"/>
    </xf>
    <xf numFmtId="172" fontId="15" fillId="0" borderId="13" xfId="0" applyNumberFormat="1" applyFont="1" applyBorder="1" applyAlignment="1">
      <alignment horizontal="left" vertical="center" wrapText="1" indent="1"/>
    </xf>
    <xf numFmtId="172" fontId="15" fillId="0" borderId="39" xfId="0" applyNumberFormat="1" applyFont="1" applyBorder="1" applyAlignment="1">
      <alignment horizontal="left" vertical="center" wrapText="1" indent="1"/>
    </xf>
    <xf numFmtId="172" fontId="15" fillId="0" borderId="13" xfId="0" applyNumberFormat="1" applyFont="1" applyBorder="1" applyAlignment="1" applyProtection="1">
      <alignment horizontal="left" vertical="center" wrapText="1" indent="1"/>
      <protection locked="0"/>
    </xf>
    <xf numFmtId="172" fontId="15" fillId="0" borderId="40" xfId="0" applyNumberFormat="1" applyFont="1" applyBorder="1" applyAlignment="1">
      <alignment horizontal="left" vertical="center" wrapText="1" indent="1"/>
    </xf>
    <xf numFmtId="172" fontId="15" fillId="0" borderId="41" xfId="0" applyNumberFormat="1" applyFont="1" applyBorder="1" applyAlignment="1" applyProtection="1">
      <alignment horizontal="left" vertical="center" wrapText="1" indent="1"/>
      <protection locked="0"/>
    </xf>
    <xf numFmtId="172" fontId="6" fillId="0" borderId="42" xfId="0" applyNumberFormat="1" applyFont="1" applyBorder="1" applyAlignment="1" applyProtection="1">
      <alignment horizontal="center" vertical="center" wrapText="1"/>
      <protection/>
    </xf>
    <xf numFmtId="172" fontId="6" fillId="0" borderId="43" xfId="0" applyNumberFormat="1" applyFont="1" applyBorder="1" applyAlignment="1" applyProtection="1">
      <alignment horizontal="center" vertical="center" wrapText="1"/>
      <protection/>
    </xf>
    <xf numFmtId="172" fontId="15" fillId="0" borderId="13" xfId="0" applyNumberFormat="1" applyFont="1" applyBorder="1" applyAlignment="1" applyProtection="1">
      <alignment horizontal="center" vertical="center" wrapText="1"/>
      <protection locked="0"/>
    </xf>
    <xf numFmtId="172" fontId="15" fillId="0" borderId="35" xfId="0" applyNumberFormat="1" applyFont="1" applyBorder="1" applyAlignment="1" applyProtection="1">
      <alignment horizontal="center" vertical="center" wrapText="1"/>
      <protection locked="0"/>
    </xf>
    <xf numFmtId="0" fontId="15" fillId="0" borderId="17" xfId="0" applyFont="1" applyBorder="1" applyAlignment="1">
      <alignment horizontal="left" vertical="center" wrapText="1" indent="1"/>
    </xf>
    <xf numFmtId="0" fontId="15" fillId="0" borderId="13" xfId="0" applyFont="1" applyBorder="1" applyAlignment="1">
      <alignment horizontal="left" vertical="center" wrapText="1" indent="1"/>
    </xf>
    <xf numFmtId="0" fontId="15" fillId="0" borderId="13" xfId="0" applyFont="1" applyBorder="1" applyAlignment="1" applyProtection="1">
      <alignment horizontal="left" vertical="center" wrapText="1" indent="1"/>
      <protection locked="0"/>
    </xf>
    <xf numFmtId="172" fontId="15" fillId="33" borderId="10" xfId="0" applyNumberFormat="1" applyFont="1" applyFill="1" applyBorder="1" applyAlignment="1" applyProtection="1">
      <alignment vertical="center" wrapText="1"/>
      <protection/>
    </xf>
    <xf numFmtId="172" fontId="15" fillId="0" borderId="44" xfId="0" applyNumberFormat="1" applyFont="1" applyBorder="1" applyAlignment="1" applyProtection="1">
      <alignment vertical="center" wrapText="1"/>
      <protection locked="0"/>
    </xf>
    <xf numFmtId="173" fontId="15" fillId="0" borderId="32" xfId="0" applyNumberFormat="1" applyFont="1" applyBorder="1" applyAlignment="1" applyProtection="1">
      <alignment vertical="center" wrapText="1"/>
      <protection locked="0"/>
    </xf>
    <xf numFmtId="172" fontId="15" fillId="33" borderId="23" xfId="0" applyNumberFormat="1" applyFont="1" applyFill="1" applyBorder="1" applyAlignment="1" applyProtection="1">
      <alignment vertical="center" wrapText="1"/>
      <protection/>
    </xf>
    <xf numFmtId="172" fontId="6" fillId="0" borderId="21" xfId="0" applyNumberFormat="1" applyFont="1" applyBorder="1" applyAlignment="1">
      <alignment horizontal="center" vertical="center" wrapText="1"/>
    </xf>
    <xf numFmtId="172" fontId="6" fillId="0" borderId="22" xfId="0" applyNumberFormat="1" applyFont="1" applyBorder="1" applyAlignment="1">
      <alignment horizontal="center" vertical="center" wrapText="1"/>
    </xf>
    <xf numFmtId="172" fontId="6" fillId="0" borderId="23" xfId="0" applyNumberFormat="1" applyFont="1" applyBorder="1" applyAlignment="1">
      <alignment horizontal="center" vertical="center" wrapText="1"/>
    </xf>
    <xf numFmtId="172" fontId="6" fillId="0" borderId="16" xfId="0" applyNumberFormat="1" applyFont="1" applyBorder="1" applyAlignment="1">
      <alignment horizontal="center" vertical="center" wrapText="1"/>
    </xf>
    <xf numFmtId="172" fontId="6" fillId="0" borderId="14" xfId="0" applyNumberFormat="1" applyFont="1" applyBorder="1" applyAlignment="1">
      <alignment horizontal="center" vertical="center" wrapText="1"/>
    </xf>
    <xf numFmtId="172" fontId="15" fillId="34" borderId="22" xfId="0" applyNumberFormat="1" applyFont="1" applyFill="1" applyBorder="1" applyAlignment="1">
      <alignment vertical="center" wrapText="1"/>
    </xf>
    <xf numFmtId="172" fontId="15" fillId="34" borderId="45" xfId="0" applyNumberFormat="1" applyFont="1" applyFill="1" applyBorder="1" applyAlignment="1">
      <alignment vertical="center" wrapText="1"/>
    </xf>
    <xf numFmtId="172" fontId="6" fillId="0" borderId="13" xfId="0" applyNumberFormat="1" applyFont="1" applyBorder="1" applyAlignment="1">
      <alignment horizontal="center" vertical="center" wrapText="1"/>
    </xf>
    <xf numFmtId="173" fontId="15" fillId="0" borderId="44" xfId="0" applyNumberFormat="1" applyFont="1" applyBorder="1" applyAlignment="1" applyProtection="1">
      <alignment vertical="center" wrapText="1"/>
      <protection locked="0"/>
    </xf>
    <xf numFmtId="172" fontId="6" fillId="0" borderId="22" xfId="0" applyNumberFormat="1" applyFont="1" applyBorder="1" applyAlignment="1">
      <alignment horizontal="left" vertical="center" wrapText="1" indent="1"/>
    </xf>
    <xf numFmtId="172" fontId="15" fillId="0" borderId="44" xfId="0" applyNumberFormat="1" applyFont="1" applyBorder="1" applyAlignment="1" applyProtection="1">
      <alignment horizontal="left" vertical="center" wrapText="1" indent="1"/>
      <protection locked="0"/>
    </xf>
    <xf numFmtId="172" fontId="6" fillId="0" borderId="22" xfId="0" applyNumberFormat="1" applyFont="1" applyBorder="1" applyAlignment="1" applyProtection="1">
      <alignment horizontal="left" vertical="center" wrapText="1" indent="1"/>
      <protection locked="0"/>
    </xf>
    <xf numFmtId="172" fontId="15" fillId="0" borderId="44" xfId="0" applyNumberFormat="1" applyFont="1" applyBorder="1" applyAlignment="1">
      <alignment horizontal="left" vertical="center" wrapText="1" indent="1"/>
    </xf>
    <xf numFmtId="172" fontId="6" fillId="0" borderId="46" xfId="0" applyNumberFormat="1" applyFont="1" applyBorder="1" applyAlignment="1">
      <alignment horizontal="centerContinuous" vertical="center"/>
    </xf>
    <xf numFmtId="172" fontId="6" fillId="0" borderId="47" xfId="0" applyNumberFormat="1" applyFont="1" applyBorder="1" applyAlignment="1">
      <alignment horizontal="centerContinuous" vertical="center"/>
    </xf>
    <xf numFmtId="172" fontId="6" fillId="0" borderId="15" xfId="0" applyNumberFormat="1" applyFont="1" applyBorder="1" applyAlignment="1">
      <alignment horizontal="center" vertical="center"/>
    </xf>
    <xf numFmtId="172" fontId="6" fillId="0" borderId="11" xfId="0" applyNumberFormat="1" applyFont="1" applyBorder="1" applyAlignment="1">
      <alignment horizontal="center" vertical="center"/>
    </xf>
    <xf numFmtId="172" fontId="6" fillId="0" borderId="1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5" fillId="0" borderId="29" xfId="0" applyFont="1" applyBorder="1" applyAlignment="1" applyProtection="1">
      <alignment vertical="center" wrapText="1"/>
      <protection locked="0"/>
    </xf>
    <xf numFmtId="0" fontId="15" fillId="0" borderId="32" xfId="0" applyFont="1" applyBorder="1" applyAlignment="1" applyProtection="1">
      <alignment vertical="center" wrapText="1"/>
      <protection locked="0"/>
    </xf>
    <xf numFmtId="0" fontId="2" fillId="0" borderId="26" xfId="57" applyFont="1" applyBorder="1" applyAlignment="1" applyProtection="1">
      <alignment horizontal="center" vertical="center"/>
      <protection/>
    </xf>
    <xf numFmtId="172" fontId="15" fillId="0" borderId="32" xfId="57" applyNumberFormat="1" applyFont="1" applyBorder="1" applyAlignment="1" applyProtection="1">
      <alignment vertical="center"/>
      <protection locked="0"/>
    </xf>
    <xf numFmtId="172" fontId="15" fillId="0" borderId="36" xfId="57" applyNumberFormat="1" applyFont="1" applyBorder="1" applyAlignment="1" applyProtection="1">
      <alignment vertical="center"/>
      <protection locked="0"/>
    </xf>
    <xf numFmtId="172" fontId="15" fillId="0" borderId="29" xfId="57" applyNumberFormat="1" applyFont="1" applyBorder="1" applyAlignment="1" applyProtection="1">
      <alignment vertical="center"/>
      <protection locked="0"/>
    </xf>
    <xf numFmtId="172" fontId="6" fillId="35" borderId="14" xfId="0" applyNumberFormat="1" applyFont="1" applyFill="1" applyBorder="1" applyAlignment="1">
      <alignment horizontal="left" vertical="center" wrapText="1" indent="1"/>
    </xf>
    <xf numFmtId="172" fontId="6" fillId="35" borderId="10" xfId="0" applyNumberFormat="1" applyFont="1" applyFill="1" applyBorder="1" applyAlignment="1">
      <alignment vertical="center" wrapText="1"/>
    </xf>
    <xf numFmtId="172" fontId="6" fillId="35" borderId="16" xfId="0" applyNumberFormat="1" applyFont="1" applyFill="1" applyBorder="1" applyAlignment="1">
      <alignment vertical="center" wrapText="1"/>
    </xf>
    <xf numFmtId="172" fontId="6" fillId="35" borderId="42" xfId="0" applyNumberFormat="1" applyFont="1" applyFill="1" applyBorder="1" applyAlignment="1">
      <alignment horizontal="left" vertical="center" wrapText="1" indent="1"/>
    </xf>
    <xf numFmtId="172" fontId="15" fillId="35" borderId="43" xfId="0" applyNumberFormat="1" applyFont="1" applyFill="1" applyBorder="1" applyAlignment="1" applyProtection="1">
      <alignment horizontal="center" vertical="center" wrapText="1"/>
      <protection/>
    </xf>
    <xf numFmtId="172" fontId="15" fillId="35" borderId="48" xfId="0" applyNumberFormat="1" applyFont="1" applyFill="1" applyBorder="1" applyAlignment="1" applyProtection="1">
      <alignment horizontal="center" vertical="center" wrapText="1"/>
      <protection/>
    </xf>
    <xf numFmtId="172" fontId="6" fillId="35" borderId="16" xfId="0" applyNumberFormat="1" applyFont="1" applyFill="1" applyBorder="1" applyAlignment="1" applyProtection="1">
      <alignment vertical="center" wrapText="1"/>
      <protection/>
    </xf>
    <xf numFmtId="172" fontId="6" fillId="35" borderId="14" xfId="0" applyNumberFormat="1" applyFont="1" applyFill="1" applyBorder="1" applyAlignment="1">
      <alignment horizontal="left" vertical="center" wrapText="1"/>
    </xf>
    <xf numFmtId="172" fontId="15" fillId="35" borderId="22" xfId="0" applyNumberFormat="1" applyFont="1" applyFill="1" applyBorder="1" applyAlignment="1" applyProtection="1">
      <alignment vertical="center" wrapText="1"/>
      <protection/>
    </xf>
    <xf numFmtId="172" fontId="15" fillId="35" borderId="14" xfId="0" applyNumberFormat="1" applyFont="1" applyFill="1" applyBorder="1" applyAlignment="1" applyProtection="1">
      <alignment vertical="center" wrapText="1"/>
      <protection/>
    </xf>
    <xf numFmtId="172" fontId="15" fillId="35" borderId="10" xfId="0" applyNumberFormat="1" applyFont="1" applyFill="1" applyBorder="1" applyAlignment="1" applyProtection="1">
      <alignment vertical="center" wrapText="1"/>
      <protection/>
    </xf>
    <xf numFmtId="172" fontId="15" fillId="35" borderId="16" xfId="0" applyNumberFormat="1" applyFont="1" applyFill="1" applyBorder="1" applyAlignment="1" applyProtection="1">
      <alignment vertical="center" wrapText="1"/>
      <protection/>
    </xf>
    <xf numFmtId="172" fontId="15" fillId="35" borderId="22" xfId="0" applyNumberFormat="1" applyFont="1" applyFill="1" applyBorder="1" applyAlignment="1">
      <alignment vertical="center" wrapText="1"/>
    </xf>
    <xf numFmtId="172" fontId="15" fillId="35" borderId="44" xfId="0" applyNumberFormat="1" applyFont="1" applyFill="1" applyBorder="1" applyAlignment="1">
      <alignment vertical="center" wrapText="1"/>
    </xf>
    <xf numFmtId="172" fontId="6" fillId="35" borderId="43" xfId="0" applyNumberFormat="1" applyFont="1" applyFill="1" applyBorder="1" applyAlignment="1">
      <alignment vertical="center" wrapText="1"/>
    </xf>
    <xf numFmtId="172" fontId="6" fillId="35" borderId="48" xfId="0" applyNumberFormat="1" applyFont="1" applyFill="1" applyBorder="1" applyAlignment="1">
      <alignment vertical="center" wrapText="1"/>
    </xf>
    <xf numFmtId="172" fontId="6" fillId="35" borderId="10" xfId="57" applyNumberFormat="1" applyFont="1" applyFill="1" applyBorder="1" applyAlignment="1" applyProtection="1">
      <alignment vertical="center"/>
      <protection/>
    </xf>
    <xf numFmtId="172" fontId="6" fillId="35" borderId="16" xfId="57" applyNumberFormat="1" applyFont="1" applyFill="1" applyBorder="1" applyAlignment="1" applyProtection="1">
      <alignment vertical="center"/>
      <protection/>
    </xf>
    <xf numFmtId="172" fontId="15" fillId="35" borderId="34" xfId="57" applyNumberFormat="1" applyFont="1" applyFill="1" applyBorder="1" applyAlignment="1" applyProtection="1">
      <alignment vertical="center"/>
      <protection/>
    </xf>
    <xf numFmtId="172" fontId="15" fillId="35" borderId="38" xfId="57" applyNumberFormat="1" applyFont="1" applyFill="1" applyBorder="1" applyAlignment="1" applyProtection="1">
      <alignment vertical="center"/>
      <protection/>
    </xf>
    <xf numFmtId="172" fontId="15" fillId="35" borderId="31" xfId="57" applyNumberFormat="1" applyFont="1" applyFill="1" applyBorder="1" applyAlignment="1" applyProtection="1">
      <alignment vertical="center"/>
      <protection/>
    </xf>
    <xf numFmtId="172" fontId="15" fillId="0" borderId="10" xfId="57" applyNumberFormat="1" applyFont="1" applyFill="1" applyBorder="1" applyAlignment="1" applyProtection="1">
      <alignment vertical="center"/>
      <protection/>
    </xf>
    <xf numFmtId="172" fontId="15" fillId="0" borderId="16" xfId="57" applyNumberFormat="1" applyFont="1" applyFill="1" applyBorder="1" applyAlignment="1" applyProtection="1">
      <alignment vertical="center"/>
      <protection/>
    </xf>
    <xf numFmtId="172" fontId="5" fillId="0" borderId="0" xfId="56" applyNumberFormat="1" applyFont="1" applyBorder="1" applyAlignment="1" applyProtection="1">
      <alignment horizontal="centerContinuous" vertical="center"/>
      <protection/>
    </xf>
    <xf numFmtId="172" fontId="5" fillId="0" borderId="49" xfId="56" applyNumberFormat="1" applyFont="1" applyBorder="1" applyAlignment="1" applyProtection="1">
      <alignment horizontal="centerContinuous" vertical="center"/>
      <protection/>
    </xf>
    <xf numFmtId="0" fontId="5" fillId="0" borderId="0" xfId="56" applyFont="1" applyFill="1" applyBorder="1" applyAlignment="1" applyProtection="1">
      <alignment horizontal="center" vertical="center" wrapText="1"/>
      <protection/>
    </xf>
    <xf numFmtId="0" fontId="5" fillId="0" borderId="0" xfId="56" applyFont="1" applyFill="1" applyBorder="1" applyAlignment="1" applyProtection="1">
      <alignment vertical="center" wrapText="1"/>
      <protection/>
    </xf>
    <xf numFmtId="0" fontId="1" fillId="0" borderId="0" xfId="56" applyFont="1" applyFill="1" applyProtection="1">
      <alignment/>
      <protection/>
    </xf>
    <xf numFmtId="172" fontId="5" fillId="0" borderId="0" xfId="56" applyNumberFormat="1" applyFont="1" applyFill="1" applyBorder="1" applyAlignment="1" applyProtection="1">
      <alignment horizontal="centerContinuous" vertical="center"/>
      <protection/>
    </xf>
    <xf numFmtId="172" fontId="5" fillId="0" borderId="49" xfId="56" applyNumberFormat="1" applyFont="1" applyFill="1" applyBorder="1" applyAlignment="1" applyProtection="1">
      <alignment horizontal="centerContinuous" vertical="center"/>
      <protection/>
    </xf>
    <xf numFmtId="172" fontId="16" fillId="35" borderId="50" xfId="0" applyNumberFormat="1" applyFont="1" applyFill="1" applyBorder="1" applyAlignment="1" applyProtection="1">
      <alignment horizontal="right" vertical="top" wrapText="1"/>
      <protection/>
    </xf>
    <xf numFmtId="172" fontId="15" fillId="0" borderId="17" xfId="0" applyNumberFormat="1" applyFont="1" applyBorder="1" applyAlignment="1" applyProtection="1">
      <alignment horizontal="left" vertical="center" wrapText="1" indent="1"/>
      <protection/>
    </xf>
    <xf numFmtId="172" fontId="15" fillId="0" borderId="13" xfId="0" applyNumberFormat="1" applyFont="1" applyBorder="1" applyAlignment="1" applyProtection="1">
      <alignment horizontal="left" vertical="center" wrapText="1" indent="1"/>
      <protection/>
    </xf>
    <xf numFmtId="172" fontId="15" fillId="0" borderId="40" xfId="0" applyNumberFormat="1" applyFont="1" applyBorder="1" applyAlignment="1" applyProtection="1">
      <alignment horizontal="left" vertical="center" wrapText="1" indent="1"/>
      <protection/>
    </xf>
    <xf numFmtId="172" fontId="6" fillId="35" borderId="10" xfId="0" applyNumberFormat="1" applyFont="1" applyFill="1" applyBorder="1" applyAlignment="1" applyProtection="1">
      <alignment vertical="center" wrapText="1"/>
      <protection/>
    </xf>
    <xf numFmtId="172" fontId="6" fillId="35" borderId="14" xfId="0" applyNumberFormat="1" applyFont="1" applyFill="1" applyBorder="1" applyAlignment="1">
      <alignment vertical="center" wrapText="1"/>
    </xf>
    <xf numFmtId="172" fontId="15" fillId="0" borderId="10" xfId="57" applyNumberFormat="1" applyFont="1" applyBorder="1" applyAlignment="1" applyProtection="1">
      <alignment vertical="center"/>
      <protection/>
    </xf>
    <xf numFmtId="0" fontId="11" fillId="35" borderId="22" xfId="0" applyFont="1" applyFill="1" applyBorder="1" applyAlignment="1" applyProtection="1">
      <alignment vertical="center" wrapText="1"/>
      <protection/>
    </xf>
    <xf numFmtId="0" fontId="6" fillId="35" borderId="14" xfId="0" applyFont="1" applyFill="1" applyBorder="1" applyAlignment="1">
      <alignment horizontal="left" vertical="center" wrapText="1" indent="1"/>
    </xf>
    <xf numFmtId="0" fontId="6" fillId="35" borderId="43" xfId="0" applyFont="1" applyFill="1" applyBorder="1" applyAlignment="1">
      <alignment vertical="center" wrapText="1"/>
    </xf>
    <xf numFmtId="0" fontId="2" fillId="0" borderId="14" xfId="56" applyFont="1" applyBorder="1" applyAlignment="1" applyProtection="1">
      <alignment horizontal="center" vertical="center" wrapText="1"/>
      <protection/>
    </xf>
    <xf numFmtId="0" fontId="2" fillId="0" borderId="10" xfId="56" applyFont="1" applyBorder="1" applyAlignment="1" applyProtection="1">
      <alignment horizontal="center" vertical="center" wrapText="1"/>
      <protection/>
    </xf>
    <xf numFmtId="0" fontId="2" fillId="0" borderId="16" xfId="56" applyFont="1" applyBorder="1" applyAlignment="1" applyProtection="1">
      <alignment horizontal="center" vertical="center" wrapText="1"/>
      <protection/>
    </xf>
    <xf numFmtId="0" fontId="17" fillId="0" borderId="14" xfId="56" applyFont="1" applyBorder="1" applyAlignment="1" applyProtection="1">
      <alignment horizontal="center" vertical="center" wrapText="1"/>
      <protection/>
    </xf>
    <xf numFmtId="0" fontId="17" fillId="0" borderId="10" xfId="56" applyFont="1" applyBorder="1" applyAlignment="1" applyProtection="1">
      <alignment horizontal="center" vertical="center" wrapText="1"/>
      <protection/>
    </xf>
    <xf numFmtId="0" fontId="17" fillId="0" borderId="16" xfId="56" applyFont="1" applyBorder="1" applyAlignment="1" applyProtection="1">
      <alignment horizontal="center" vertical="center" wrapText="1"/>
      <protection/>
    </xf>
    <xf numFmtId="0" fontId="20" fillId="0" borderId="0" xfId="56" applyFont="1">
      <alignment/>
      <protection/>
    </xf>
    <xf numFmtId="0" fontId="2" fillId="0" borderId="14" xfId="56" applyFont="1" applyFill="1" applyBorder="1" applyAlignment="1" applyProtection="1">
      <alignment horizontal="center" vertical="center" wrapText="1"/>
      <protection/>
    </xf>
    <xf numFmtId="0" fontId="2" fillId="0" borderId="10" xfId="56" applyFont="1" applyFill="1" applyBorder="1" applyAlignment="1" applyProtection="1">
      <alignment horizontal="center" vertical="center" wrapText="1"/>
      <protection/>
    </xf>
    <xf numFmtId="0" fontId="17" fillId="0" borderId="14" xfId="56" applyFont="1" applyFill="1" applyBorder="1" applyAlignment="1" applyProtection="1">
      <alignment horizontal="center" vertical="center" wrapText="1"/>
      <protection/>
    </xf>
    <xf numFmtId="0" fontId="17" fillId="0" borderId="10" xfId="56" applyFont="1" applyFill="1" applyBorder="1" applyAlignment="1" applyProtection="1">
      <alignment horizontal="center" vertical="center" wrapText="1"/>
      <protection/>
    </xf>
    <xf numFmtId="0" fontId="17" fillId="0" borderId="16" xfId="56" applyFont="1" applyFill="1" applyBorder="1" applyAlignment="1" applyProtection="1">
      <alignment horizontal="center" vertical="center" wrapText="1"/>
      <protection/>
    </xf>
    <xf numFmtId="0" fontId="17" fillId="35" borderId="26" xfId="56" applyFont="1" applyFill="1" applyBorder="1" applyAlignment="1" applyProtection="1">
      <alignment horizontal="left" vertical="center" wrapText="1" indent="1"/>
      <protection/>
    </xf>
    <xf numFmtId="0" fontId="17" fillId="35" borderId="10" xfId="56" applyFont="1" applyFill="1" applyBorder="1" applyAlignment="1" applyProtection="1">
      <alignment horizontal="left" vertical="center" wrapText="1" indent="1"/>
      <protection/>
    </xf>
    <xf numFmtId="172" fontId="17" fillId="35" borderId="27" xfId="56" applyNumberFormat="1" applyFont="1" applyFill="1" applyBorder="1" applyAlignment="1" applyProtection="1">
      <alignment vertical="center" wrapText="1"/>
      <protection/>
    </xf>
    <xf numFmtId="172" fontId="17" fillId="35" borderId="16" xfId="56" applyNumberFormat="1" applyFont="1" applyFill="1" applyBorder="1" applyAlignment="1" applyProtection="1">
      <alignment vertical="center" wrapText="1"/>
      <protection locked="0"/>
    </xf>
    <xf numFmtId="172" fontId="17" fillId="35" borderId="10" xfId="56" applyNumberFormat="1" applyFont="1" applyFill="1" applyBorder="1" applyAlignment="1" applyProtection="1">
      <alignment vertical="center" wrapText="1"/>
      <protection/>
    </xf>
    <xf numFmtId="0" fontId="20" fillId="0" borderId="51" xfId="56" applyFont="1" applyFill="1" applyBorder="1" applyAlignment="1" applyProtection="1">
      <alignment horizontal="left" vertical="center" wrapText="1" indent="1"/>
      <protection/>
    </xf>
    <xf numFmtId="0" fontId="20" fillId="0" borderId="32" xfId="56" applyFont="1" applyFill="1" applyBorder="1" applyAlignment="1" applyProtection="1">
      <alignment horizontal="left" vertical="center" wrapText="1" indent="1"/>
      <protection/>
    </xf>
    <xf numFmtId="172" fontId="20" fillId="0" borderId="34" xfId="56" applyNumberFormat="1" applyFont="1" applyFill="1" applyBorder="1" applyAlignment="1" applyProtection="1">
      <alignment vertical="center" wrapText="1"/>
      <protection locked="0"/>
    </xf>
    <xf numFmtId="0" fontId="20" fillId="0" borderId="43" xfId="56" applyFont="1" applyFill="1" applyBorder="1" applyAlignment="1" applyProtection="1">
      <alignment horizontal="left" vertical="center" wrapText="1" indent="1"/>
      <protection/>
    </xf>
    <xf numFmtId="172" fontId="17" fillId="35" borderId="16" xfId="56" applyNumberFormat="1" applyFont="1" applyFill="1" applyBorder="1" applyAlignment="1" applyProtection="1">
      <alignment vertical="center" wrapText="1"/>
      <protection/>
    </xf>
    <xf numFmtId="0" fontId="20" fillId="0" borderId="29" xfId="56" applyFont="1" applyFill="1" applyBorder="1" applyAlignment="1" applyProtection="1">
      <alignment horizontal="left" vertical="center" wrapText="1" indent="1"/>
      <protection/>
    </xf>
    <xf numFmtId="172" fontId="20" fillId="0" borderId="31" xfId="56" applyNumberFormat="1" applyFont="1" applyFill="1" applyBorder="1" applyAlignment="1" applyProtection="1">
      <alignment vertical="center" wrapText="1"/>
      <protection locked="0"/>
    </xf>
    <xf numFmtId="0" fontId="20" fillId="0" borderId="0" xfId="56" applyFont="1" applyFill="1" applyAlignment="1" applyProtection="1">
      <alignment horizontal="left" indent="1"/>
      <protection/>
    </xf>
    <xf numFmtId="172" fontId="20" fillId="0" borderId="38" xfId="56" applyNumberFormat="1" applyFont="1" applyFill="1" applyBorder="1" applyAlignment="1" applyProtection="1">
      <alignment vertical="center" wrapText="1"/>
      <protection locked="0"/>
    </xf>
    <xf numFmtId="0" fontId="20" fillId="36" borderId="32" xfId="56" applyFont="1" applyFill="1" applyBorder="1" applyAlignment="1" applyProtection="1">
      <alignment horizontal="left" vertical="center" wrapText="1" indent="1"/>
      <protection/>
    </xf>
    <xf numFmtId="0" fontId="21" fillId="0" borderId="32" xfId="56" applyFont="1" applyFill="1" applyBorder="1" applyAlignment="1" applyProtection="1">
      <alignment horizontal="left" vertical="center" wrapText="1" indent="1"/>
      <protection/>
    </xf>
    <xf numFmtId="0" fontId="21" fillId="0" borderId="36" xfId="56" applyFont="1" applyFill="1" applyBorder="1" applyAlignment="1" applyProtection="1">
      <alignment horizontal="left" vertical="center" wrapText="1" indent="1"/>
      <protection/>
    </xf>
    <xf numFmtId="0" fontId="20" fillId="36" borderId="29" xfId="56" applyFont="1" applyFill="1" applyBorder="1" applyAlignment="1" applyProtection="1">
      <alignment horizontal="left" vertical="center" wrapText="1" indent="1"/>
      <protection/>
    </xf>
    <xf numFmtId="0" fontId="20" fillId="0" borderId="52" xfId="56" applyFont="1" applyFill="1" applyBorder="1" applyAlignment="1" applyProtection="1">
      <alignment horizontal="left" vertical="center" wrapText="1" indent="1"/>
      <protection/>
    </xf>
    <xf numFmtId="0" fontId="22" fillId="35" borderId="10" xfId="56" applyFont="1" applyFill="1" applyBorder="1" applyAlignment="1" applyProtection="1">
      <alignment horizontal="left" vertical="center" wrapText="1" indent="1"/>
      <protection/>
    </xf>
    <xf numFmtId="0" fontId="21" fillId="0" borderId="51" xfId="56" applyFont="1" applyFill="1" applyBorder="1" applyAlignment="1" applyProtection="1">
      <alignment horizontal="left" vertical="center" wrapText="1" indent="1"/>
      <protection/>
    </xf>
    <xf numFmtId="0" fontId="21" fillId="0" borderId="32" xfId="56" applyFont="1" applyFill="1" applyBorder="1" applyAlignment="1" applyProtection="1">
      <alignment horizontal="left" vertical="center" wrapText="1" indent="1"/>
      <protection/>
    </xf>
    <xf numFmtId="0" fontId="17" fillId="35" borderId="26" xfId="56" applyFont="1" applyFill="1" applyBorder="1" applyAlignment="1" applyProtection="1">
      <alignment vertical="center" wrapText="1"/>
      <protection/>
    </xf>
    <xf numFmtId="172" fontId="20" fillId="0" borderId="53" xfId="56" applyNumberFormat="1" applyFont="1" applyFill="1" applyBorder="1" applyAlignment="1" applyProtection="1">
      <alignment vertical="center" wrapText="1"/>
      <protection locked="0"/>
    </xf>
    <xf numFmtId="0" fontId="20" fillId="0" borderId="0" xfId="56" applyFont="1" applyAlignment="1" applyProtection="1">
      <alignment horizontal="left" indent="1"/>
      <protection/>
    </xf>
    <xf numFmtId="0" fontId="20" fillId="0" borderId="36" xfId="56" applyFont="1" applyFill="1" applyBorder="1" applyAlignment="1" applyProtection="1">
      <alignment horizontal="left" vertical="center" wrapText="1" indent="1"/>
      <protection/>
    </xf>
    <xf numFmtId="0" fontId="17" fillId="35" borderId="10" xfId="56" applyFont="1" applyFill="1" applyBorder="1" applyAlignment="1" applyProtection="1">
      <alignment vertical="center" wrapText="1"/>
      <protection/>
    </xf>
    <xf numFmtId="172" fontId="6" fillId="0" borderId="54" xfId="0" applyNumberFormat="1" applyFont="1" applyBorder="1" applyAlignment="1">
      <alignment horizontal="centerContinuous" vertical="center"/>
    </xf>
    <xf numFmtId="3" fontId="11" fillId="37" borderId="28" xfId="0" applyNumberFormat="1" applyFont="1" applyFill="1" applyBorder="1" applyAlignment="1" applyProtection="1">
      <alignment horizontal="right" vertical="center" wrapText="1"/>
      <protection/>
    </xf>
    <xf numFmtId="172" fontId="2" fillId="0" borderId="16" xfId="0" applyNumberFormat="1" applyFont="1" applyBorder="1" applyAlignment="1">
      <alignment horizontal="center" vertical="center" wrapText="1"/>
    </xf>
    <xf numFmtId="172" fontId="6" fillId="35" borderId="14" xfId="0" applyNumberFormat="1" applyFont="1" applyFill="1" applyBorder="1" applyAlignment="1" applyProtection="1">
      <alignment vertical="center" wrapText="1"/>
      <protection/>
    </xf>
    <xf numFmtId="0" fontId="0" fillId="0" borderId="39" xfId="57" applyFont="1" applyBorder="1" applyAlignment="1" applyProtection="1">
      <alignment horizontal="left" vertical="center" indent="1"/>
      <protection/>
    </xf>
    <xf numFmtId="0" fontId="2" fillId="0" borderId="14" xfId="57" applyFont="1" applyBorder="1" applyAlignment="1" applyProtection="1">
      <alignment horizontal="center"/>
      <protection/>
    </xf>
    <xf numFmtId="0" fontId="19" fillId="0" borderId="10" xfId="57" applyFont="1" applyBorder="1" applyAlignment="1" applyProtection="1">
      <alignment horizontal="left" vertical="center" indent="1"/>
      <protection/>
    </xf>
    <xf numFmtId="0" fontId="15" fillId="0" borderId="51" xfId="57" applyFont="1" applyBorder="1" applyAlignment="1" applyProtection="1">
      <alignment horizontal="left" vertical="center" indent="1"/>
      <protection/>
    </xf>
    <xf numFmtId="0" fontId="15" fillId="0" borderId="32" xfId="57" applyFont="1" applyBorder="1" applyAlignment="1" applyProtection="1">
      <alignment horizontal="left" vertical="center" indent="1"/>
      <protection locked="0"/>
    </xf>
    <xf numFmtId="0" fontId="15" fillId="0" borderId="29" xfId="57" applyFont="1" applyBorder="1" applyAlignment="1" applyProtection="1">
      <alignment horizontal="left" vertical="center" indent="1"/>
      <protection locked="0"/>
    </xf>
    <xf numFmtId="0" fontId="15" fillId="0" borderId="36" xfId="57" applyFont="1" applyBorder="1" applyAlignment="1" applyProtection="1">
      <alignment horizontal="left" vertical="center" indent="1"/>
      <protection locked="0"/>
    </xf>
    <xf numFmtId="0" fontId="6" fillId="35" borderId="10" xfId="57" applyFont="1" applyFill="1" applyBorder="1" applyAlignment="1" applyProtection="1">
      <alignment horizontal="left" vertical="center" indent="1"/>
      <protection/>
    </xf>
    <xf numFmtId="0" fontId="19" fillId="0" borderId="10" xfId="57" applyFont="1" applyFill="1" applyBorder="1" applyAlignment="1" applyProtection="1">
      <alignment horizontal="left" vertical="center" indent="1"/>
      <protection/>
    </xf>
    <xf numFmtId="0" fontId="2" fillId="35" borderId="10" xfId="57" applyFont="1" applyFill="1" applyBorder="1" applyAlignment="1" applyProtection="1">
      <alignment horizontal="left" indent="1"/>
      <protection locked="0"/>
    </xf>
    <xf numFmtId="172" fontId="2" fillId="35" borderId="10" xfId="57" applyNumberFormat="1" applyFont="1" applyFill="1" applyBorder="1" applyProtection="1">
      <alignment/>
      <protection/>
    </xf>
    <xf numFmtId="172" fontId="2" fillId="35" borderId="16" xfId="57" applyNumberFormat="1" applyFont="1" applyFill="1" applyBorder="1" applyProtection="1">
      <alignment/>
      <protection/>
    </xf>
    <xf numFmtId="172" fontId="15" fillId="0" borderId="51" xfId="57" applyNumberFormat="1" applyFont="1" applyBorder="1" applyAlignment="1" applyProtection="1">
      <alignment vertical="center"/>
      <protection locked="0"/>
    </xf>
    <xf numFmtId="172" fontId="15" fillId="35" borderId="55" xfId="57" applyNumberFormat="1" applyFont="1" applyFill="1" applyBorder="1" applyAlignment="1" applyProtection="1">
      <alignment vertical="center"/>
      <protection/>
    </xf>
    <xf numFmtId="0" fontId="17" fillId="35" borderId="25" xfId="56" applyFont="1" applyFill="1" applyBorder="1" applyAlignment="1" applyProtection="1">
      <alignment horizontal="left" vertical="center" wrapText="1" indent="1"/>
      <protection/>
    </xf>
    <xf numFmtId="0" fontId="17" fillId="35" borderId="14" xfId="56" applyFont="1" applyFill="1" applyBorder="1" applyAlignment="1" applyProtection="1">
      <alignment horizontal="left" vertical="center" wrapText="1" indent="1"/>
      <protection/>
    </xf>
    <xf numFmtId="49" fontId="20" fillId="0" borderId="39" xfId="56" applyNumberFormat="1" applyFont="1" applyFill="1" applyBorder="1" applyAlignment="1" applyProtection="1">
      <alignment horizontal="left" vertical="center" wrapText="1" indent="1"/>
      <protection/>
    </xf>
    <xf numFmtId="49" fontId="20" fillId="0" borderId="13" xfId="56" applyNumberFormat="1" applyFont="1" applyFill="1" applyBorder="1" applyAlignment="1" applyProtection="1">
      <alignment horizontal="left" vertical="center" wrapText="1" indent="1"/>
      <protection/>
    </xf>
    <xf numFmtId="49" fontId="20" fillId="0" borderId="42" xfId="56" applyNumberFormat="1" applyFont="1" applyFill="1" applyBorder="1" applyAlignment="1" applyProtection="1">
      <alignment horizontal="left" vertical="center" wrapText="1" indent="1"/>
      <protection/>
    </xf>
    <xf numFmtId="49" fontId="20" fillId="0" borderId="17" xfId="56" applyNumberFormat="1" applyFont="1" applyFill="1" applyBorder="1" applyAlignment="1" applyProtection="1">
      <alignment horizontal="left" vertical="center" wrapText="1" indent="1"/>
      <protection/>
    </xf>
    <xf numFmtId="49" fontId="20" fillId="0" borderId="35" xfId="56" applyNumberFormat="1" applyFont="1" applyFill="1" applyBorder="1" applyAlignment="1" applyProtection="1">
      <alignment horizontal="left" vertical="center" wrapText="1" indent="1"/>
      <protection/>
    </xf>
    <xf numFmtId="49" fontId="20" fillId="36" borderId="13" xfId="56" applyNumberFormat="1" applyFont="1" applyFill="1" applyBorder="1" applyAlignment="1" applyProtection="1">
      <alignment horizontal="left" vertical="center" wrapText="1" indent="1"/>
      <protection/>
    </xf>
    <xf numFmtId="49" fontId="20" fillId="36" borderId="17" xfId="56" applyNumberFormat="1" applyFont="1" applyFill="1" applyBorder="1" applyAlignment="1" applyProtection="1">
      <alignment horizontal="left" vertical="center" wrapText="1" indent="1"/>
      <protection/>
    </xf>
    <xf numFmtId="49" fontId="20" fillId="0" borderId="40" xfId="56" applyNumberFormat="1" applyFont="1" applyFill="1" applyBorder="1" applyAlignment="1" applyProtection="1">
      <alignment horizontal="left" vertical="center" wrapText="1" indent="1"/>
      <protection/>
    </xf>
    <xf numFmtId="49" fontId="20" fillId="0" borderId="41" xfId="56" applyNumberFormat="1" applyFont="1" applyFill="1" applyBorder="1" applyAlignment="1" applyProtection="1">
      <alignment horizontal="left" vertical="center" wrapText="1" indent="1"/>
      <protection/>
    </xf>
    <xf numFmtId="172" fontId="20" fillId="0" borderId="12" xfId="56" applyNumberFormat="1" applyFont="1" applyFill="1" applyBorder="1" applyAlignment="1" applyProtection="1">
      <alignment horizontal="right" vertical="center" wrapText="1"/>
      <protection locked="0"/>
    </xf>
    <xf numFmtId="172" fontId="20" fillId="35" borderId="16" xfId="56" applyNumberFormat="1" applyFont="1" applyFill="1" applyBorder="1" applyAlignment="1" applyProtection="1">
      <alignment horizontal="right" vertical="center" wrapText="1"/>
      <protection/>
    </xf>
    <xf numFmtId="172" fontId="17" fillId="35" borderId="27" xfId="56" applyNumberFormat="1" applyFont="1" applyFill="1" applyBorder="1" applyAlignment="1" applyProtection="1">
      <alignment horizontal="right" vertical="center" wrapText="1"/>
      <protection/>
    </xf>
    <xf numFmtId="172" fontId="17" fillId="35" borderId="16" xfId="56" applyNumberFormat="1" applyFont="1" applyFill="1" applyBorder="1" applyAlignment="1" applyProtection="1">
      <alignment horizontal="right" vertical="center" wrapText="1"/>
      <protection locked="0"/>
    </xf>
    <xf numFmtId="172" fontId="17" fillId="35" borderId="10" xfId="56" applyNumberFormat="1" applyFont="1" applyFill="1" applyBorder="1" applyAlignment="1" applyProtection="1">
      <alignment horizontal="right" vertical="center" wrapText="1"/>
      <protection/>
    </xf>
    <xf numFmtId="172" fontId="20" fillId="0" borderId="55" xfId="56" applyNumberFormat="1" applyFont="1" applyFill="1" applyBorder="1" applyAlignment="1" applyProtection="1">
      <alignment horizontal="right" vertical="center" wrapText="1"/>
      <protection locked="0"/>
    </xf>
    <xf numFmtId="172" fontId="20" fillId="0" borderId="34" xfId="56" applyNumberFormat="1" applyFont="1" applyFill="1" applyBorder="1" applyAlignment="1" applyProtection="1">
      <alignment horizontal="right" vertical="center" wrapText="1"/>
      <protection locked="0"/>
    </xf>
    <xf numFmtId="172" fontId="20" fillId="0" borderId="48" xfId="56" applyNumberFormat="1" applyFont="1" applyFill="1" applyBorder="1" applyAlignment="1" applyProtection="1">
      <alignment horizontal="right" vertical="center" wrapText="1"/>
      <protection locked="0"/>
    </xf>
    <xf numFmtId="172" fontId="17" fillId="35" borderId="16" xfId="56" applyNumberFormat="1" applyFont="1" applyFill="1" applyBorder="1" applyAlignment="1" applyProtection="1">
      <alignment horizontal="right" vertical="center" wrapText="1"/>
      <protection/>
    </xf>
    <xf numFmtId="172" fontId="20" fillId="0" borderId="31" xfId="56" applyNumberFormat="1" applyFont="1" applyFill="1" applyBorder="1" applyAlignment="1" applyProtection="1">
      <alignment horizontal="right" vertical="center" wrapText="1"/>
      <protection locked="0"/>
    </xf>
    <xf numFmtId="172" fontId="20" fillId="0" borderId="38" xfId="56" applyNumberFormat="1" applyFont="1" applyFill="1" applyBorder="1" applyAlignment="1" applyProtection="1">
      <alignment horizontal="right" vertical="center" wrapText="1"/>
      <protection locked="0"/>
    </xf>
    <xf numFmtId="172" fontId="20" fillId="36" borderId="34" xfId="56" applyNumberFormat="1" applyFont="1" applyFill="1" applyBorder="1" applyAlignment="1" applyProtection="1">
      <alignment horizontal="right" vertical="center" wrapText="1"/>
      <protection/>
    </xf>
    <xf numFmtId="172" fontId="21" fillId="0" borderId="34" xfId="56" applyNumberFormat="1" applyFont="1" applyFill="1" applyBorder="1" applyAlignment="1" applyProtection="1">
      <alignment horizontal="right" vertical="center" wrapText="1"/>
      <protection locked="0"/>
    </xf>
    <xf numFmtId="172" fontId="21" fillId="0" borderId="38" xfId="56" applyNumberFormat="1" applyFont="1" applyFill="1" applyBorder="1" applyAlignment="1" applyProtection="1">
      <alignment horizontal="right" vertical="center" wrapText="1"/>
      <protection locked="0"/>
    </xf>
    <xf numFmtId="172" fontId="20" fillId="36" borderId="29" xfId="56" applyNumberFormat="1" applyFont="1" applyFill="1" applyBorder="1" applyAlignment="1" applyProtection="1">
      <alignment horizontal="right" vertical="center" wrapText="1"/>
      <protection/>
    </xf>
    <xf numFmtId="172" fontId="20" fillId="0" borderId="53" xfId="56" applyNumberFormat="1" applyFont="1" applyFill="1" applyBorder="1" applyAlignment="1" applyProtection="1">
      <alignment horizontal="right" vertical="center" wrapText="1"/>
      <protection locked="0"/>
    </xf>
    <xf numFmtId="172" fontId="21" fillId="0" borderId="55" xfId="56" applyNumberFormat="1" applyFont="1" applyFill="1" applyBorder="1" applyAlignment="1" applyProtection="1">
      <alignment horizontal="right" vertical="center" wrapText="1"/>
      <protection locked="0"/>
    </xf>
    <xf numFmtId="172" fontId="21" fillId="0" borderId="34" xfId="56" applyNumberFormat="1" applyFont="1" applyFill="1" applyBorder="1" applyAlignment="1" applyProtection="1">
      <alignment horizontal="right" vertical="center" wrapText="1"/>
      <protection locked="0"/>
    </xf>
    <xf numFmtId="0" fontId="6" fillId="0" borderId="17" xfId="0" applyFont="1" applyBorder="1" applyAlignment="1">
      <alignment horizontal="left" vertical="center" wrapText="1" indent="1"/>
    </xf>
    <xf numFmtId="0" fontId="6" fillId="0" borderId="13" xfId="0" applyFont="1" applyBorder="1" applyAlignment="1">
      <alignment horizontal="left" vertical="center" wrapText="1" indent="1"/>
    </xf>
    <xf numFmtId="0" fontId="23" fillId="0" borderId="0" xfId="57" applyFont="1" applyProtection="1">
      <alignment/>
      <protection/>
    </xf>
    <xf numFmtId="0" fontId="23" fillId="0" borderId="0" xfId="57" applyFont="1" applyAlignment="1" applyProtection="1">
      <alignment vertical="center"/>
      <protection/>
    </xf>
    <xf numFmtId="0" fontId="23" fillId="0" borderId="0" xfId="57" applyFont="1" applyAlignment="1" applyProtection="1">
      <alignment vertical="center"/>
      <protection locked="0"/>
    </xf>
    <xf numFmtId="0" fontId="23" fillId="0" borderId="0" xfId="57" applyFont="1" applyProtection="1">
      <alignment/>
      <protection locked="0"/>
    </xf>
    <xf numFmtId="0" fontId="2" fillId="35" borderId="14" xfId="57" applyFont="1" applyFill="1" applyBorder="1" applyProtection="1">
      <alignment/>
      <protection locked="0"/>
    </xf>
    <xf numFmtId="0" fontId="2" fillId="35" borderId="10" xfId="57" applyFont="1" applyFill="1" applyBorder="1" applyProtection="1">
      <alignment/>
      <protection locked="0"/>
    </xf>
    <xf numFmtId="172" fontId="2" fillId="35" borderId="10" xfId="57" applyNumberFormat="1" applyFont="1" applyFill="1" applyBorder="1" applyProtection="1">
      <alignment/>
      <protection locked="0"/>
    </xf>
    <xf numFmtId="0" fontId="3" fillId="35" borderId="16" xfId="57" applyFont="1" applyFill="1" applyBorder="1" applyProtection="1">
      <alignment/>
      <protection/>
    </xf>
    <xf numFmtId="49" fontId="17" fillId="35" borderId="14" xfId="56" applyNumberFormat="1" applyFont="1" applyFill="1" applyBorder="1" applyAlignment="1" applyProtection="1">
      <alignment horizontal="left" vertical="center" wrapText="1" indent="1"/>
      <protection/>
    </xf>
    <xf numFmtId="172" fontId="20" fillId="36" borderId="29" xfId="56" applyNumberFormat="1" applyFont="1" applyFill="1" applyBorder="1" applyAlignment="1" applyProtection="1">
      <alignment horizontal="right" vertical="center" wrapText="1"/>
      <protection locked="0"/>
    </xf>
    <xf numFmtId="0" fontId="2" fillId="0" borderId="23" xfId="0" applyFont="1" applyBorder="1" applyAlignment="1">
      <alignment horizontal="center" vertical="center" wrapText="1"/>
    </xf>
    <xf numFmtId="172" fontId="6" fillId="35" borderId="23" xfId="0" applyNumberFormat="1" applyFont="1" applyFill="1" applyBorder="1" applyAlignment="1">
      <alignment vertical="center" wrapText="1"/>
    </xf>
    <xf numFmtId="3" fontId="0" fillId="0" borderId="31" xfId="0" applyNumberFormat="1" applyBorder="1" applyAlignment="1">
      <alignment vertical="center" wrapText="1"/>
    </xf>
    <xf numFmtId="3" fontId="0" fillId="0" borderId="34" xfId="0" applyNumberFormat="1" applyBorder="1" applyAlignment="1">
      <alignment vertical="center" wrapText="1"/>
    </xf>
    <xf numFmtId="0" fontId="0" fillId="0" borderId="0" xfId="56" applyFont="1">
      <alignment/>
      <protection/>
    </xf>
    <xf numFmtId="172" fontId="0" fillId="0" borderId="13" xfId="0" applyNumberFormat="1" applyBorder="1" applyAlignment="1">
      <alignment horizontal="center" vertical="center" wrapText="1"/>
    </xf>
    <xf numFmtId="0" fontId="5" fillId="0" borderId="45" xfId="0" applyFont="1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172" fontId="6" fillId="35" borderId="12" xfId="0" applyNumberFormat="1" applyFont="1" applyFill="1" applyBorder="1" applyAlignment="1">
      <alignment vertical="center" wrapText="1"/>
    </xf>
    <xf numFmtId="0" fontId="6" fillId="35" borderId="57" xfId="0" applyFont="1" applyFill="1" applyBorder="1" applyAlignment="1">
      <alignment horizontal="left" vertical="center" wrapText="1" indent="1"/>
    </xf>
    <xf numFmtId="0" fontId="15" fillId="38" borderId="57" xfId="0" applyFont="1" applyFill="1" applyBorder="1" applyAlignment="1">
      <alignment horizontal="center" vertical="center" wrapText="1"/>
    </xf>
    <xf numFmtId="0" fontId="15" fillId="38" borderId="41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172" fontId="15" fillId="0" borderId="12" xfId="0" applyNumberFormat="1" applyFont="1" applyFill="1" applyBorder="1" applyAlignment="1" applyProtection="1">
      <alignment vertical="center" wrapText="1"/>
      <protection locked="0"/>
    </xf>
    <xf numFmtId="0" fontId="15" fillId="0" borderId="57" xfId="0" applyFont="1" applyFill="1" applyBorder="1" applyAlignment="1">
      <alignment horizontal="left" vertical="center" wrapText="1" indent="1"/>
    </xf>
    <xf numFmtId="0" fontId="15" fillId="0" borderId="57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172" fontId="15" fillId="0" borderId="34" xfId="0" applyNumberFormat="1" applyFont="1" applyFill="1" applyBorder="1" applyAlignment="1" applyProtection="1">
      <alignment vertical="center" wrapText="1"/>
      <protection locked="0"/>
    </xf>
    <xf numFmtId="0" fontId="15" fillId="0" borderId="32" xfId="0" applyFont="1" applyFill="1" applyBorder="1" applyAlignment="1">
      <alignment horizontal="left" vertical="center" wrapText="1" inden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172" fontId="19" fillId="35" borderId="55" xfId="0" applyNumberFormat="1" applyFont="1" applyFill="1" applyBorder="1" applyAlignment="1" applyProtection="1">
      <alignment vertical="center" wrapText="1"/>
      <protection/>
    </xf>
    <xf numFmtId="0" fontId="19" fillId="35" borderId="51" xfId="0" applyFont="1" applyFill="1" applyBorder="1" applyAlignment="1">
      <alignment horizontal="left" vertical="center" wrapText="1" indent="1"/>
    </xf>
    <xf numFmtId="0" fontId="15" fillId="35" borderId="51" xfId="0" applyFont="1" applyFill="1" applyBorder="1" applyAlignment="1">
      <alignment horizontal="center" vertical="center" wrapText="1"/>
    </xf>
    <xf numFmtId="0" fontId="24" fillId="35" borderId="39" xfId="0" applyFont="1" applyFill="1" applyBorder="1" applyAlignment="1">
      <alignment horizontal="center" vertical="center" wrapText="1"/>
    </xf>
    <xf numFmtId="172" fontId="19" fillId="35" borderId="16" xfId="0" applyNumberFormat="1" applyFont="1" applyFill="1" applyBorder="1" applyAlignment="1">
      <alignment vertical="center" wrapText="1"/>
    </xf>
    <xf numFmtId="0" fontId="19" fillId="35" borderId="10" xfId="0" applyFont="1" applyFill="1" applyBorder="1" applyAlignment="1">
      <alignment horizontal="left" vertical="center" wrapText="1" indent="1"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14" xfId="0" applyFont="1" applyFill="1" applyBorder="1" applyAlignment="1">
      <alignment horizontal="center" vertical="center" wrapText="1"/>
    </xf>
    <xf numFmtId="172" fontId="19" fillId="35" borderId="16" xfId="0" applyNumberFormat="1" applyFont="1" applyFill="1" applyBorder="1" applyAlignment="1" applyProtection="1">
      <alignment vertical="center" wrapText="1"/>
      <protection locked="0"/>
    </xf>
    <xf numFmtId="172" fontId="15" fillId="0" borderId="38" xfId="0" applyNumberFormat="1" applyFont="1" applyFill="1" applyBorder="1" applyAlignment="1" applyProtection="1">
      <alignment vertical="center" wrapText="1"/>
      <protection locked="0"/>
    </xf>
    <xf numFmtId="0" fontId="15" fillId="0" borderId="36" xfId="0" applyFont="1" applyFill="1" applyBorder="1" applyAlignment="1">
      <alignment horizontal="left" vertical="center" wrapText="1" inden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172" fontId="5" fillId="0" borderId="28" xfId="0" applyNumberFormat="1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6" fillId="35" borderId="10" xfId="0" applyFont="1" applyFill="1" applyBorder="1" applyAlignment="1">
      <alignment horizontal="left" vertical="center" wrapText="1" indent="1"/>
    </xf>
    <xf numFmtId="0" fontId="15" fillId="38" borderId="10" xfId="0" applyFont="1" applyFill="1" applyBorder="1" applyAlignment="1">
      <alignment horizontal="center" vertical="center" wrapText="1"/>
    </xf>
    <xf numFmtId="0" fontId="15" fillId="38" borderId="14" xfId="0" applyFont="1" applyFill="1" applyBorder="1" applyAlignment="1">
      <alignment horizontal="center" vertical="center" wrapText="1"/>
    </xf>
    <xf numFmtId="172" fontId="15" fillId="0" borderId="31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Fill="1" applyAlignment="1">
      <alignment horizontal="left" vertical="center" wrapText="1" inden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172" fontId="15" fillId="0" borderId="53" xfId="0" applyNumberFormat="1" applyFont="1" applyFill="1" applyBorder="1" applyAlignment="1" applyProtection="1">
      <alignment vertical="center" wrapText="1"/>
      <protection locked="0"/>
    </xf>
    <xf numFmtId="0" fontId="15" fillId="0" borderId="46" xfId="0" applyFont="1" applyFill="1" applyBorder="1" applyAlignment="1">
      <alignment horizontal="left" vertical="center" wrapText="1" indent="1"/>
    </xf>
    <xf numFmtId="0" fontId="15" fillId="0" borderId="52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172" fontId="19" fillId="35" borderId="16" xfId="0" applyNumberFormat="1" applyFont="1" applyFill="1" applyBorder="1" applyAlignment="1" applyProtection="1">
      <alignment vertical="center" wrapText="1"/>
      <protection/>
    </xf>
    <xf numFmtId="0" fontId="19" fillId="35" borderId="56" xfId="0" applyFont="1" applyFill="1" applyBorder="1" applyAlignment="1">
      <alignment horizontal="left" vertical="center" wrapText="1" indent="1"/>
    </xf>
    <xf numFmtId="0" fontId="7" fillId="0" borderId="0" xfId="0" applyFont="1" applyAlignment="1">
      <alignment vertical="center" wrapText="1"/>
    </xf>
    <xf numFmtId="172" fontId="24" fillId="35" borderId="55" xfId="0" applyNumberFormat="1" applyFont="1" applyFill="1" applyBorder="1" applyAlignment="1" applyProtection="1">
      <alignment vertical="center" wrapText="1"/>
      <protection locked="0"/>
    </xf>
    <xf numFmtId="0" fontId="24" fillId="35" borderId="51" xfId="0" applyFont="1" applyFill="1" applyBorder="1" applyAlignment="1">
      <alignment horizontal="left" vertical="center" wrapText="1" indent="1"/>
    </xf>
    <xf numFmtId="0" fontId="24" fillId="35" borderId="51" xfId="0" applyFont="1" applyFill="1" applyBorder="1" applyAlignment="1">
      <alignment horizontal="center" vertical="center" wrapText="1"/>
    </xf>
    <xf numFmtId="0" fontId="24" fillId="35" borderId="39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left" vertical="center" wrapText="1" indent="1"/>
    </xf>
    <xf numFmtId="172" fontId="15" fillId="0" borderId="55" xfId="0" applyNumberFormat="1" applyFont="1" applyFill="1" applyBorder="1" applyAlignment="1" applyProtection="1">
      <alignment vertical="center" wrapText="1"/>
      <protection locked="0"/>
    </xf>
    <xf numFmtId="0" fontId="15" fillId="0" borderId="51" xfId="0" applyFont="1" applyFill="1" applyBorder="1" applyAlignment="1">
      <alignment horizontal="left" vertical="center" wrapText="1" indent="1"/>
    </xf>
    <xf numFmtId="0" fontId="15" fillId="0" borderId="51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left" vertical="center" wrapText="1" indent="1"/>
    </xf>
    <xf numFmtId="0" fontId="24" fillId="0" borderId="40" xfId="0" applyFont="1" applyFill="1" applyBorder="1" applyAlignment="1">
      <alignment horizontal="center" vertical="center" wrapText="1"/>
    </xf>
    <xf numFmtId="49" fontId="19" fillId="35" borderId="10" xfId="0" applyNumberFormat="1" applyFont="1" applyFill="1" applyBorder="1" applyAlignment="1">
      <alignment horizontal="center" vertical="center" wrapText="1"/>
    </xf>
    <xf numFmtId="172" fontId="5" fillId="0" borderId="58" xfId="0" applyNumberFormat="1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Continuous" vertical="center" wrapText="1"/>
    </xf>
    <xf numFmtId="0" fontId="2" fillId="0" borderId="60" xfId="0" applyFont="1" applyFill="1" applyBorder="1" applyAlignment="1">
      <alignment horizontal="centerContinuous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57" xfId="0" applyFont="1" applyFill="1" applyBorder="1" applyAlignment="1" applyProtection="1">
      <alignment horizontal="left" vertical="center"/>
      <protection/>
    </xf>
    <xf numFmtId="0" fontId="2" fillId="0" borderId="64" xfId="0" applyFont="1" applyFill="1" applyBorder="1" applyAlignment="1">
      <alignment vertical="center"/>
    </xf>
    <xf numFmtId="0" fontId="2" fillId="0" borderId="65" xfId="0" applyFont="1" applyFill="1" applyBorder="1" applyAlignment="1">
      <alignment vertical="center"/>
    </xf>
    <xf numFmtId="0" fontId="2" fillId="0" borderId="53" xfId="0" applyFont="1" applyFill="1" applyBorder="1" applyAlignment="1" quotePrefix="1">
      <alignment horizontal="right" vertical="center"/>
    </xf>
    <xf numFmtId="0" fontId="2" fillId="0" borderId="52" xfId="0" applyFont="1" applyFill="1" applyBorder="1" applyAlignment="1">
      <alignment horizontal="left" vertical="center" indent="1"/>
    </xf>
    <xf numFmtId="0" fontId="2" fillId="0" borderId="66" xfId="0" applyFont="1" applyFill="1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172" fontId="1" fillId="0" borderId="0" xfId="0" applyNumberFormat="1" applyFont="1" applyAlignment="1">
      <alignment vertical="center" wrapText="1"/>
    </xf>
    <xf numFmtId="172" fontId="25" fillId="0" borderId="0" xfId="0" applyNumberFormat="1" applyFont="1" applyFill="1" applyAlignment="1">
      <alignment horizontal="right" vertical="center"/>
    </xf>
    <xf numFmtId="172" fontId="1" fillId="0" borderId="0" xfId="0" applyNumberFormat="1" applyFont="1" applyFill="1" applyAlignment="1">
      <alignment vertical="center" wrapText="1"/>
    </xf>
    <xf numFmtId="172" fontId="1" fillId="0" borderId="0" xfId="0" applyNumberFormat="1" applyFont="1" applyFill="1" applyAlignment="1">
      <alignment horizontal="left" vertical="center" wrapText="1"/>
    </xf>
    <xf numFmtId="0" fontId="2" fillId="0" borderId="45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/>
    </xf>
    <xf numFmtId="0" fontId="15" fillId="0" borderId="57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left" vertical="center" wrapText="1" indent="1"/>
    </xf>
    <xf numFmtId="172" fontId="15" fillId="35" borderId="55" xfId="0" applyNumberFormat="1" applyFont="1" applyFill="1" applyBorder="1" applyAlignment="1" applyProtection="1">
      <alignment vertical="center" wrapText="1"/>
      <protection locked="0"/>
    </xf>
    <xf numFmtId="0" fontId="24" fillId="35" borderId="51" xfId="0" applyFont="1" applyFill="1" applyBorder="1" applyAlignment="1">
      <alignment horizontal="left" vertical="center" wrapText="1" indent="1"/>
    </xf>
    <xf numFmtId="0" fontId="15" fillId="35" borderId="3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72" fontId="5" fillId="0" borderId="28" xfId="0" applyNumberFormat="1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5" fillId="0" borderId="56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172" fontId="15" fillId="0" borderId="28" xfId="0" applyNumberFormat="1" applyFont="1" applyFill="1" applyBorder="1" applyAlignment="1">
      <alignment vertical="center" wrapText="1"/>
    </xf>
    <xf numFmtId="0" fontId="6" fillId="0" borderId="56" xfId="0" applyFont="1" applyFill="1" applyBorder="1" applyAlignment="1">
      <alignment horizontal="left" vertical="center" wrapText="1" indent="1"/>
    </xf>
    <xf numFmtId="0" fontId="15" fillId="0" borderId="56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172" fontId="19" fillId="0" borderId="16" xfId="0" applyNumberFormat="1" applyFont="1" applyFill="1" applyBorder="1" applyAlignment="1" applyProtection="1">
      <alignment vertical="center" wrapText="1"/>
      <protection locked="0"/>
    </xf>
    <xf numFmtId="0" fontId="19" fillId="0" borderId="10" xfId="0" applyFont="1" applyFill="1" applyBorder="1" applyAlignment="1">
      <alignment horizontal="left" vertical="center" wrapText="1" inden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172" fontId="15" fillId="0" borderId="48" xfId="0" applyNumberFormat="1" applyFont="1" applyFill="1" applyBorder="1" applyAlignment="1" applyProtection="1">
      <alignment vertical="center" wrapText="1"/>
      <protection locked="0"/>
    </xf>
    <xf numFmtId="0" fontId="15" fillId="0" borderId="43" xfId="0" applyFont="1" applyFill="1" applyBorder="1" applyAlignment="1">
      <alignment horizontal="left" vertical="center" wrapText="1" inden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Continuous" vertical="center" wrapText="1"/>
    </xf>
    <xf numFmtId="0" fontId="2" fillId="0" borderId="65" xfId="0" applyFont="1" applyFill="1" applyBorder="1" applyAlignment="1">
      <alignment horizontal="centerContinuous" vertical="center" wrapText="1"/>
    </xf>
    <xf numFmtId="0" fontId="2" fillId="0" borderId="12" xfId="0" applyFont="1" applyFill="1" applyBorder="1" applyAlignment="1" applyProtection="1" quotePrefix="1">
      <alignment horizontal="center" vertical="center"/>
      <protection/>
    </xf>
    <xf numFmtId="0" fontId="2" fillId="0" borderId="57" xfId="0" applyFont="1" applyFill="1" applyBorder="1" applyAlignment="1" applyProtection="1" quotePrefix="1">
      <alignment horizontal="left" vertical="center" indent="1"/>
      <protection/>
    </xf>
    <xf numFmtId="4" fontId="16" fillId="0" borderId="20" xfId="0" applyNumberFormat="1" applyFont="1" applyBorder="1" applyAlignment="1" applyProtection="1">
      <alignment horizontal="right" vertical="top" wrapText="1"/>
      <protection locked="0"/>
    </xf>
    <xf numFmtId="3" fontId="16" fillId="35" borderId="50" xfId="0" applyNumberFormat="1" applyFont="1" applyFill="1" applyBorder="1" applyAlignment="1" applyProtection="1">
      <alignment horizontal="right" vertical="top" wrapText="1"/>
      <protection/>
    </xf>
    <xf numFmtId="0" fontId="0" fillId="35" borderId="14" xfId="0" applyFill="1" applyBorder="1" applyAlignment="1">
      <alignment horizontal="center" vertical="center" wrapText="1"/>
    </xf>
    <xf numFmtId="172" fontId="15" fillId="0" borderId="32" xfId="57" applyNumberFormat="1" applyFont="1" applyBorder="1" applyProtection="1">
      <alignment/>
      <protection locked="0"/>
    </xf>
    <xf numFmtId="0" fontId="2" fillId="0" borderId="14" xfId="57" applyFont="1" applyBorder="1" applyAlignment="1" applyProtection="1">
      <alignment horizontal="center" vertical="center" wrapText="1"/>
      <protection/>
    </xf>
    <xf numFmtId="0" fontId="2" fillId="0" borderId="23" xfId="57" applyFont="1" applyBorder="1" applyAlignment="1" applyProtection="1">
      <alignment horizontal="center" vertical="center"/>
      <protection/>
    </xf>
    <xf numFmtId="0" fontId="2" fillId="0" borderId="10" xfId="57" applyFont="1" applyBorder="1" applyAlignment="1" applyProtection="1">
      <alignment horizontal="center" vertical="center"/>
      <protection/>
    </xf>
    <xf numFmtId="0" fontId="2" fillId="0" borderId="23" xfId="57" applyFont="1" applyBorder="1" applyAlignment="1" applyProtection="1">
      <alignment horizontal="center" vertical="center"/>
      <protection/>
    </xf>
    <xf numFmtId="0" fontId="2" fillId="0" borderId="22" xfId="57" applyFont="1" applyBorder="1" applyAlignment="1" applyProtection="1">
      <alignment horizontal="center" vertical="center"/>
      <protection/>
    </xf>
    <xf numFmtId="0" fontId="0" fillId="0" borderId="17" xfId="57" applyFont="1" applyBorder="1" applyProtection="1">
      <alignment/>
      <protection/>
    </xf>
    <xf numFmtId="0" fontId="15" fillId="0" borderId="62" xfId="57" applyFont="1" applyBorder="1" applyProtection="1">
      <alignment/>
      <protection locked="0"/>
    </xf>
    <xf numFmtId="172" fontId="15" fillId="35" borderId="67" xfId="57" applyNumberFormat="1" applyFont="1" applyFill="1" applyBorder="1" applyProtection="1">
      <alignment/>
      <protection/>
    </xf>
    <xf numFmtId="0" fontId="0" fillId="0" borderId="13" xfId="57" applyFont="1" applyBorder="1" applyProtection="1">
      <alignment/>
      <protection/>
    </xf>
    <xf numFmtId="0" fontId="15" fillId="0" borderId="33" xfId="57" applyFont="1" applyBorder="1" applyProtection="1">
      <alignment/>
      <protection locked="0"/>
    </xf>
    <xf numFmtId="172" fontId="15" fillId="0" borderId="33" xfId="57" applyNumberFormat="1" applyFont="1" applyBorder="1" applyProtection="1">
      <alignment/>
      <protection locked="0"/>
    </xf>
    <xf numFmtId="172" fontId="15" fillId="35" borderId="44" xfId="57" applyNumberFormat="1" applyFont="1" applyFill="1" applyBorder="1" applyProtection="1">
      <alignment/>
      <protection/>
    </xf>
    <xf numFmtId="0" fontId="0" fillId="0" borderId="35" xfId="57" applyFont="1" applyBorder="1" applyProtection="1">
      <alignment/>
      <protection/>
    </xf>
    <xf numFmtId="0" fontId="15" fillId="0" borderId="37" xfId="57" applyFont="1" applyBorder="1" applyProtection="1">
      <alignment/>
      <protection locked="0"/>
    </xf>
    <xf numFmtId="172" fontId="15" fillId="0" borderId="57" xfId="57" applyNumberFormat="1" applyFont="1" applyBorder="1" applyProtection="1">
      <alignment/>
      <protection locked="0"/>
    </xf>
    <xf numFmtId="172" fontId="15" fillId="0" borderId="36" xfId="57" applyNumberFormat="1" applyFont="1" applyBorder="1" applyProtection="1">
      <alignment/>
      <protection locked="0"/>
    </xf>
    <xf numFmtId="172" fontId="15" fillId="0" borderId="37" xfId="57" applyNumberFormat="1" applyFont="1" applyBorder="1" applyProtection="1">
      <alignment/>
      <protection locked="0"/>
    </xf>
    <xf numFmtId="172" fontId="15" fillId="35" borderId="68" xfId="57" applyNumberFormat="1" applyFont="1" applyFill="1" applyBorder="1" applyProtection="1">
      <alignment/>
      <protection/>
    </xf>
    <xf numFmtId="0" fontId="0" fillId="0" borderId="14" xfId="57" applyFont="1" applyBorder="1" applyProtection="1">
      <alignment/>
      <protection/>
    </xf>
    <xf numFmtId="0" fontId="6" fillId="0" borderId="16" xfId="57" applyFont="1" applyBorder="1" applyProtection="1">
      <alignment/>
      <protection/>
    </xf>
    <xf numFmtId="172" fontId="6" fillId="35" borderId="45" xfId="57" applyNumberFormat="1" applyFont="1" applyFill="1" applyBorder="1" applyProtection="1">
      <alignment/>
      <protection/>
    </xf>
    <xf numFmtId="172" fontId="6" fillId="35" borderId="10" xfId="57" applyNumberFormat="1" applyFont="1" applyFill="1" applyBorder="1" applyProtection="1">
      <alignment/>
      <protection/>
    </xf>
    <xf numFmtId="172" fontId="6" fillId="35" borderId="23" xfId="57" applyNumberFormat="1" applyFont="1" applyFill="1" applyBorder="1" applyProtection="1">
      <alignment/>
      <protection/>
    </xf>
    <xf numFmtId="172" fontId="6" fillId="35" borderId="22" xfId="57" applyNumberFormat="1" applyFont="1" applyFill="1" applyBorder="1" applyProtection="1">
      <alignment/>
      <protection/>
    </xf>
    <xf numFmtId="0" fontId="0" fillId="0" borderId="0" xfId="57" applyFont="1" applyProtection="1">
      <alignment/>
      <protection locked="0"/>
    </xf>
    <xf numFmtId="0" fontId="2" fillId="0" borderId="45" xfId="56" applyFont="1" applyBorder="1" applyAlignment="1" applyProtection="1">
      <alignment horizontal="center" vertical="center" wrapText="1"/>
      <protection/>
    </xf>
    <xf numFmtId="0" fontId="17" fillId="0" borderId="45" xfId="56" applyFont="1" applyBorder="1" applyAlignment="1" applyProtection="1">
      <alignment horizontal="center" vertical="center" wrapText="1"/>
      <protection/>
    </xf>
    <xf numFmtId="0" fontId="17" fillId="35" borderId="69" xfId="56" applyFont="1" applyFill="1" applyBorder="1" applyAlignment="1" applyProtection="1">
      <alignment horizontal="left" vertical="center" wrapText="1" indent="1"/>
      <protection/>
    </xf>
    <xf numFmtId="49" fontId="17" fillId="35" borderId="45" xfId="56" applyNumberFormat="1" applyFont="1" applyFill="1" applyBorder="1" applyAlignment="1" applyProtection="1">
      <alignment horizontal="left" vertical="center" wrapText="1" indent="1"/>
      <protection/>
    </xf>
    <xf numFmtId="49" fontId="20" fillId="0" borderId="70" xfId="56" applyNumberFormat="1" applyFont="1" applyFill="1" applyBorder="1" applyAlignment="1" applyProtection="1">
      <alignment horizontal="left" vertical="center" wrapText="1" indent="1"/>
      <protection/>
    </xf>
    <xf numFmtId="49" fontId="20" fillId="0" borderId="61" xfId="56" applyNumberFormat="1" applyFont="1" applyFill="1" applyBorder="1" applyAlignment="1" applyProtection="1">
      <alignment horizontal="left" vertical="center" wrapText="1" indent="1"/>
      <protection/>
    </xf>
    <xf numFmtId="49" fontId="20" fillId="0" borderId="71" xfId="56" applyNumberFormat="1" applyFont="1" applyFill="1" applyBorder="1" applyAlignment="1" applyProtection="1">
      <alignment horizontal="left" vertical="center" wrapText="1" indent="1"/>
      <protection/>
    </xf>
    <xf numFmtId="0" fontId="17" fillId="35" borderId="45" xfId="56" applyFont="1" applyFill="1" applyBorder="1" applyAlignment="1" applyProtection="1">
      <alignment horizontal="left" vertical="center" wrapText="1" indent="1"/>
      <protection/>
    </xf>
    <xf numFmtId="49" fontId="20" fillId="0" borderId="72" xfId="56" applyNumberFormat="1" applyFont="1" applyFill="1" applyBorder="1" applyAlignment="1" applyProtection="1">
      <alignment horizontal="left" vertical="center" wrapText="1" indent="1"/>
      <protection/>
    </xf>
    <xf numFmtId="49" fontId="20" fillId="0" borderId="73" xfId="56" applyNumberFormat="1" applyFont="1" applyFill="1" applyBorder="1" applyAlignment="1" applyProtection="1">
      <alignment horizontal="left" vertical="center" wrapText="1" indent="1"/>
      <protection/>
    </xf>
    <xf numFmtId="49" fontId="20" fillId="36" borderId="61" xfId="56" applyNumberFormat="1" applyFont="1" applyFill="1" applyBorder="1" applyAlignment="1" applyProtection="1">
      <alignment horizontal="left" vertical="center" wrapText="1" indent="1"/>
      <protection/>
    </xf>
    <xf numFmtId="49" fontId="20" fillId="36" borderId="72" xfId="56" applyNumberFormat="1" applyFont="1" applyFill="1" applyBorder="1" applyAlignment="1" applyProtection="1">
      <alignment horizontal="left" vertical="center" wrapText="1" indent="1"/>
      <protection/>
    </xf>
    <xf numFmtId="49" fontId="20" fillId="0" borderId="66" xfId="56" applyNumberFormat="1" applyFont="1" applyFill="1" applyBorder="1" applyAlignment="1" applyProtection="1">
      <alignment horizontal="left" vertical="center" wrapText="1" indent="1"/>
      <protection/>
    </xf>
    <xf numFmtId="0" fontId="2" fillId="0" borderId="45" xfId="56" applyFont="1" applyFill="1" applyBorder="1" applyAlignment="1" applyProtection="1">
      <alignment horizontal="center" vertical="center" wrapText="1"/>
      <protection/>
    </xf>
    <xf numFmtId="0" fontId="17" fillId="0" borderId="45" xfId="56" applyFont="1" applyFill="1" applyBorder="1" applyAlignment="1" applyProtection="1">
      <alignment horizontal="center" vertical="center" wrapText="1"/>
      <protection/>
    </xf>
    <xf numFmtId="49" fontId="20" fillId="0" borderId="32" xfId="56" applyNumberFormat="1" applyFont="1" applyFill="1" applyBorder="1" applyAlignment="1" applyProtection="1">
      <alignment horizontal="left" vertical="center" wrapText="1" indent="1"/>
      <protection/>
    </xf>
    <xf numFmtId="49" fontId="20" fillId="0" borderId="34" xfId="56" applyNumberFormat="1" applyFont="1" applyFill="1" applyBorder="1" applyAlignment="1" applyProtection="1">
      <alignment horizontal="left" vertical="center" wrapText="1" indent="1"/>
      <protection/>
    </xf>
    <xf numFmtId="0" fontId="4" fillId="0" borderId="49" xfId="0" applyFont="1" applyBorder="1" applyAlignment="1" applyProtection="1">
      <alignment horizontal="right"/>
      <protection/>
    </xf>
    <xf numFmtId="0" fontId="4" fillId="0" borderId="49" xfId="0" applyFont="1" applyFill="1" applyBorder="1" applyAlignment="1" applyProtection="1">
      <alignment horizontal="right"/>
      <protection/>
    </xf>
    <xf numFmtId="49" fontId="20" fillId="0" borderId="57" xfId="56" applyNumberFormat="1" applyFont="1" applyFill="1" applyBorder="1" applyAlignment="1" applyProtection="1">
      <alignment horizontal="left" vertical="center" wrapText="1" indent="1"/>
      <protection/>
    </xf>
    <xf numFmtId="0" fontId="0" fillId="0" borderId="41" xfId="57" applyFont="1" applyBorder="1" applyAlignment="1" applyProtection="1">
      <alignment horizontal="left" vertical="center" indent="1"/>
      <protection/>
    </xf>
    <xf numFmtId="172" fontId="15" fillId="0" borderId="13" xfId="0" applyNumberFormat="1" applyFont="1" applyBorder="1" applyAlignment="1" applyProtection="1">
      <alignment horizontal="center" vertical="center" wrapText="1"/>
      <protection locked="0"/>
    </xf>
    <xf numFmtId="172" fontId="28" fillId="0" borderId="0" xfId="56" applyNumberFormat="1" applyFont="1" applyBorder="1" applyAlignment="1" applyProtection="1">
      <alignment horizontal="centerContinuous" vertical="center"/>
      <protection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72" fontId="26" fillId="0" borderId="0" xfId="0" applyNumberFormat="1" applyFont="1" applyFill="1" applyBorder="1" applyAlignment="1">
      <alignment horizontal="center" vertical="center" wrapText="1"/>
    </xf>
    <xf numFmtId="172" fontId="26" fillId="0" borderId="0" xfId="0" applyNumberFormat="1" applyFont="1" applyFill="1" applyBorder="1" applyAlignment="1">
      <alignment vertical="center" wrapText="1"/>
    </xf>
    <xf numFmtId="0" fontId="27" fillId="0" borderId="4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172" fontId="27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32" xfId="0" applyNumberFormat="1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13" xfId="0" applyFont="1" applyFill="1" applyBorder="1" applyAlignment="1">
      <alignment horizontal="left" vertical="center" wrapText="1" indent="1"/>
    </xf>
    <xf numFmtId="172" fontId="26" fillId="0" borderId="32" xfId="0" applyNumberFormat="1" applyFont="1" applyFill="1" applyBorder="1" applyAlignment="1" applyProtection="1">
      <alignment vertical="center" wrapText="1"/>
      <protection locked="0"/>
    </xf>
    <xf numFmtId="182" fontId="26" fillId="0" borderId="32" xfId="46" applyNumberFormat="1" applyFont="1" applyFill="1" applyBorder="1" applyAlignment="1">
      <alignment vertical="center" wrapText="1"/>
    </xf>
    <xf numFmtId="0" fontId="26" fillId="0" borderId="32" xfId="0" applyFont="1" applyFill="1" applyBorder="1" applyAlignment="1">
      <alignment vertical="center" wrapText="1"/>
    </xf>
    <xf numFmtId="0" fontId="26" fillId="0" borderId="34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left" vertical="center" wrapText="1" indent="1"/>
    </xf>
    <xf numFmtId="172" fontId="26" fillId="0" borderId="0" xfId="0" applyNumberFormat="1" applyFont="1" applyFill="1" applyBorder="1" applyAlignment="1" applyProtection="1">
      <alignment vertical="center" wrapText="1"/>
      <protection locked="0"/>
    </xf>
    <xf numFmtId="3" fontId="26" fillId="0" borderId="0" xfId="0" applyNumberFormat="1" applyFont="1" applyFill="1" applyBorder="1" applyAlignment="1">
      <alignment vertical="center" wrapText="1"/>
    </xf>
    <xf numFmtId="3" fontId="26" fillId="0" borderId="32" xfId="0" applyNumberFormat="1" applyFont="1" applyFill="1" applyBorder="1" applyAlignment="1">
      <alignment vertical="center" wrapText="1"/>
    </xf>
    <xf numFmtId="172" fontId="27" fillId="0" borderId="0" xfId="0" applyNumberFormat="1" applyFont="1" applyFill="1" applyBorder="1" applyAlignment="1">
      <alignment horizontal="right" vertical="center" wrapText="1"/>
    </xf>
    <xf numFmtId="172" fontId="27" fillId="0" borderId="0" xfId="0" applyNumberFormat="1" applyFont="1" applyFill="1" applyBorder="1" applyAlignment="1" applyProtection="1">
      <alignment vertical="center" wrapText="1"/>
      <protection locked="0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 wrapText="1" indent="1"/>
    </xf>
    <xf numFmtId="172" fontId="27" fillId="0" borderId="0" xfId="0" applyNumberFormat="1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172" fontId="23" fillId="0" borderId="0" xfId="0" applyNumberFormat="1" applyFont="1" applyFill="1" applyBorder="1" applyAlignment="1">
      <alignment vertical="center" wrapText="1"/>
    </xf>
    <xf numFmtId="0" fontId="16" fillId="0" borderId="74" xfId="0" applyFont="1" applyBorder="1" applyAlignment="1" applyProtection="1">
      <alignment horizontal="left" vertical="top" wrapText="1"/>
      <protection locked="0"/>
    </xf>
    <xf numFmtId="172" fontId="11" fillId="35" borderId="63" xfId="0" applyNumberFormat="1" applyFont="1" applyFill="1" applyBorder="1" applyAlignment="1" applyProtection="1">
      <alignment horizontal="right" vertical="top" wrapText="1"/>
      <protection/>
    </xf>
    <xf numFmtId="3" fontId="27" fillId="0" borderId="0" xfId="0" applyNumberFormat="1" applyFont="1" applyFill="1" applyBorder="1" applyAlignment="1">
      <alignment vertical="center" wrapText="1"/>
    </xf>
    <xf numFmtId="0" fontId="15" fillId="0" borderId="33" xfId="57" applyFont="1" applyBorder="1" applyAlignment="1" applyProtection="1">
      <alignment/>
      <protection locked="0"/>
    </xf>
    <xf numFmtId="172" fontId="8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82" fontId="23" fillId="0" borderId="0" xfId="46" applyNumberFormat="1" applyFont="1" applyAlignment="1">
      <alignment/>
    </xf>
    <xf numFmtId="0" fontId="23" fillId="0" borderId="0" xfId="0" applyFont="1" applyAlignment="1">
      <alignment horizontal="center"/>
    </xf>
    <xf numFmtId="0" fontId="23" fillId="0" borderId="32" xfId="0" applyFont="1" applyBorder="1" applyAlignment="1">
      <alignment/>
    </xf>
    <xf numFmtId="182" fontId="23" fillId="0" borderId="32" xfId="46" applyNumberFormat="1" applyFont="1" applyBorder="1" applyAlignment="1">
      <alignment/>
    </xf>
    <xf numFmtId="0" fontId="23" fillId="0" borderId="13" xfId="0" applyFont="1" applyBorder="1" applyAlignment="1">
      <alignment/>
    </xf>
    <xf numFmtId="0" fontId="3" fillId="0" borderId="40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182" fontId="3" fillId="0" borderId="52" xfId="46" applyNumberFormat="1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182" fontId="23" fillId="0" borderId="32" xfId="0" applyNumberFormat="1" applyFont="1" applyBorder="1" applyAlignment="1">
      <alignment/>
    </xf>
    <xf numFmtId="182" fontId="23" fillId="0" borderId="34" xfId="0" applyNumberFormat="1" applyFont="1" applyBorder="1" applyAlignment="1">
      <alignment/>
    </xf>
    <xf numFmtId="0" fontId="3" fillId="35" borderId="14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182" fontId="3" fillId="35" borderId="10" xfId="46" applyNumberFormat="1" applyFont="1" applyFill="1" applyBorder="1" applyAlignment="1">
      <alignment/>
    </xf>
    <xf numFmtId="182" fontId="3" fillId="35" borderId="10" xfId="0" applyNumberFormat="1" applyFont="1" applyFill="1" applyBorder="1" applyAlignment="1">
      <alignment/>
    </xf>
    <xf numFmtId="182" fontId="3" fillId="35" borderId="16" xfId="0" applyNumberFormat="1" applyFont="1" applyFill="1" applyBorder="1" applyAlignment="1">
      <alignment/>
    </xf>
    <xf numFmtId="0" fontId="23" fillId="0" borderId="17" xfId="0" applyFont="1" applyBorder="1" applyAlignment="1">
      <alignment/>
    </xf>
    <xf numFmtId="0" fontId="23" fillId="0" borderId="29" xfId="0" applyFont="1" applyBorder="1" applyAlignment="1">
      <alignment/>
    </xf>
    <xf numFmtId="182" fontId="23" fillId="0" borderId="29" xfId="46" applyNumberFormat="1" applyFont="1" applyBorder="1" applyAlignment="1">
      <alignment/>
    </xf>
    <xf numFmtId="182" fontId="23" fillId="0" borderId="29" xfId="0" applyNumberFormat="1" applyFont="1" applyBorder="1" applyAlignment="1">
      <alignment/>
    </xf>
    <xf numFmtId="182" fontId="23" fillId="0" borderId="31" xfId="0" applyNumberFormat="1" applyFont="1" applyBorder="1" applyAlignment="1">
      <alignment/>
    </xf>
    <xf numFmtId="0" fontId="23" fillId="0" borderId="35" xfId="0" applyFont="1" applyBorder="1" applyAlignment="1">
      <alignment/>
    </xf>
    <xf numFmtId="0" fontId="23" fillId="0" borderId="36" xfId="0" applyFont="1" applyBorder="1" applyAlignment="1">
      <alignment/>
    </xf>
    <xf numFmtId="182" fontId="23" fillId="0" borderId="36" xfId="46" applyNumberFormat="1" applyFont="1" applyBorder="1" applyAlignment="1">
      <alignment/>
    </xf>
    <xf numFmtId="182" fontId="23" fillId="0" borderId="36" xfId="0" applyNumberFormat="1" applyFont="1" applyBorder="1" applyAlignment="1">
      <alignment/>
    </xf>
    <xf numFmtId="182" fontId="23" fillId="0" borderId="38" xfId="0" applyNumberFormat="1" applyFont="1" applyBorder="1" applyAlignment="1">
      <alignment/>
    </xf>
    <xf numFmtId="0" fontId="23" fillId="36" borderId="13" xfId="0" applyFont="1" applyFill="1" applyBorder="1" applyAlignment="1">
      <alignment/>
    </xf>
    <xf numFmtId="0" fontId="23" fillId="36" borderId="32" xfId="0" applyFont="1" applyFill="1" applyBorder="1" applyAlignment="1">
      <alignment/>
    </xf>
    <xf numFmtId="182" fontId="23" fillId="36" borderId="32" xfId="46" applyNumberFormat="1" applyFont="1" applyFill="1" applyBorder="1" applyAlignment="1">
      <alignment/>
    </xf>
    <xf numFmtId="182" fontId="23" fillId="36" borderId="32" xfId="0" applyNumberFormat="1" applyFont="1" applyFill="1" applyBorder="1" applyAlignment="1">
      <alignment/>
    </xf>
    <xf numFmtId="182" fontId="23" fillId="36" borderId="34" xfId="0" applyNumberFormat="1" applyFont="1" applyFill="1" applyBorder="1" applyAlignment="1">
      <alignment/>
    </xf>
    <xf numFmtId="0" fontId="23" fillId="36" borderId="17" xfId="0" applyFont="1" applyFill="1" applyBorder="1" applyAlignment="1">
      <alignment/>
    </xf>
    <xf numFmtId="0" fontId="23" fillId="36" borderId="29" xfId="0" applyFont="1" applyFill="1" applyBorder="1" applyAlignment="1">
      <alignment/>
    </xf>
    <xf numFmtId="182" fontId="23" fillId="36" borderId="29" xfId="46" applyNumberFormat="1" applyFont="1" applyFill="1" applyBorder="1" applyAlignment="1">
      <alignment/>
    </xf>
    <xf numFmtId="182" fontId="23" fillId="36" borderId="29" xfId="0" applyNumberFormat="1" applyFont="1" applyFill="1" applyBorder="1" applyAlignment="1">
      <alignment/>
    </xf>
    <xf numFmtId="182" fontId="23" fillId="36" borderId="31" xfId="0" applyNumberFormat="1" applyFont="1" applyFill="1" applyBorder="1" applyAlignment="1">
      <alignment/>
    </xf>
    <xf numFmtId="0" fontId="8" fillId="35" borderId="14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182" fontId="8" fillId="35" borderId="10" xfId="46" applyNumberFormat="1" applyFont="1" applyFill="1" applyBorder="1" applyAlignment="1">
      <alignment/>
    </xf>
    <xf numFmtId="182" fontId="8" fillId="35" borderId="10" xfId="0" applyNumberFormat="1" applyFont="1" applyFill="1" applyBorder="1" applyAlignment="1">
      <alignment/>
    </xf>
    <xf numFmtId="182" fontId="8" fillId="35" borderId="16" xfId="0" applyNumberFormat="1" applyFont="1" applyFill="1" applyBorder="1" applyAlignment="1">
      <alignment/>
    </xf>
    <xf numFmtId="0" fontId="26" fillId="0" borderId="65" xfId="0" applyFont="1" applyFill="1" applyBorder="1" applyAlignment="1">
      <alignment horizontal="left" vertical="center" wrapText="1" indent="1"/>
    </xf>
    <xf numFmtId="172" fontId="26" fillId="0" borderId="36" xfId="0" applyNumberFormat="1" applyFont="1" applyFill="1" applyBorder="1" applyAlignment="1" applyProtection="1">
      <alignment vertical="center" wrapText="1"/>
      <protection locked="0"/>
    </xf>
    <xf numFmtId="182" fontId="26" fillId="0" borderId="36" xfId="46" applyNumberFormat="1" applyFont="1" applyFill="1" applyBorder="1" applyAlignment="1">
      <alignment vertical="center" wrapText="1"/>
    </xf>
    <xf numFmtId="0" fontId="26" fillId="0" borderId="36" xfId="0" applyFont="1" applyFill="1" applyBorder="1" applyAlignment="1">
      <alignment vertical="center" wrapText="1"/>
    </xf>
    <xf numFmtId="0" fontId="26" fillId="0" borderId="38" xfId="0" applyFont="1" applyFill="1" applyBorder="1" applyAlignment="1">
      <alignment vertical="center" wrapText="1"/>
    </xf>
    <xf numFmtId="172" fontId="27" fillId="35" borderId="14" xfId="0" applyNumberFormat="1" applyFont="1" applyFill="1" applyBorder="1" applyAlignment="1" applyProtection="1">
      <alignment vertical="center" wrapText="1"/>
      <protection locked="0"/>
    </xf>
    <xf numFmtId="182" fontId="27" fillId="35" borderId="10" xfId="46" applyNumberFormat="1" applyFont="1" applyFill="1" applyBorder="1" applyAlignment="1">
      <alignment vertical="center" wrapText="1"/>
    </xf>
    <xf numFmtId="0" fontId="27" fillId="35" borderId="10" xfId="0" applyFont="1" applyFill="1" applyBorder="1" applyAlignment="1">
      <alignment vertical="center" wrapText="1"/>
    </xf>
    <xf numFmtId="172" fontId="27" fillId="35" borderId="10" xfId="0" applyNumberFormat="1" applyFont="1" applyFill="1" applyBorder="1" applyAlignment="1" applyProtection="1">
      <alignment vertical="center" wrapText="1"/>
      <protection locked="0"/>
    </xf>
    <xf numFmtId="0" fontId="27" fillId="35" borderId="16" xfId="0" applyFont="1" applyFill="1" applyBorder="1" applyAlignment="1">
      <alignment vertical="center" wrapText="1"/>
    </xf>
    <xf numFmtId="3" fontId="26" fillId="0" borderId="36" xfId="0" applyNumberFormat="1" applyFont="1" applyFill="1" applyBorder="1" applyAlignment="1">
      <alignment vertical="center" wrapText="1"/>
    </xf>
    <xf numFmtId="3" fontId="27" fillId="35" borderId="10" xfId="0" applyNumberFormat="1" applyFont="1" applyFill="1" applyBorder="1" applyAlignment="1">
      <alignment vertical="center" wrapText="1"/>
    </xf>
    <xf numFmtId="172" fontId="15" fillId="0" borderId="40" xfId="0" applyNumberFormat="1" applyFont="1" applyBorder="1" applyAlignment="1" applyProtection="1">
      <alignment horizontal="left" vertical="center" wrapText="1"/>
      <protection locked="0"/>
    </xf>
    <xf numFmtId="172" fontId="15" fillId="0" borderId="13" xfId="0" applyNumberFormat="1" applyFont="1" applyBorder="1" applyAlignment="1" applyProtection="1">
      <alignment horizontal="left" vertical="center" wrapText="1"/>
      <protection locked="0"/>
    </xf>
    <xf numFmtId="172" fontId="0" fillId="0" borderId="75" xfId="0" applyNumberFormat="1" applyBorder="1" applyAlignment="1">
      <alignment horizontal="left" vertical="center" wrapText="1"/>
    </xf>
    <xf numFmtId="172" fontId="6" fillId="0" borderId="13" xfId="0" applyNumberFormat="1" applyFont="1" applyBorder="1" applyAlignment="1" applyProtection="1">
      <alignment horizontal="left" vertical="center" wrapText="1"/>
      <protection locked="0"/>
    </xf>
    <xf numFmtId="172" fontId="15" fillId="0" borderId="53" xfId="0" applyNumberFormat="1" applyFont="1" applyBorder="1" applyAlignment="1" applyProtection="1">
      <alignment horizontal="right" vertical="center" wrapText="1"/>
      <protection locked="0"/>
    </xf>
    <xf numFmtId="172" fontId="15" fillId="0" borderId="34" xfId="0" applyNumberFormat="1" applyFont="1" applyBorder="1" applyAlignment="1" applyProtection="1">
      <alignment horizontal="right" vertical="center" wrapText="1"/>
      <protection locked="0"/>
    </xf>
    <xf numFmtId="172" fontId="15" fillId="0" borderId="38" xfId="0" applyNumberFormat="1" applyFont="1" applyBorder="1" applyAlignment="1" applyProtection="1">
      <alignment horizontal="right" vertical="center" wrapText="1"/>
      <protection locked="0"/>
    </xf>
    <xf numFmtId="0" fontId="15" fillId="0" borderId="13" xfId="0" applyFont="1" applyBorder="1" applyAlignment="1" applyProtection="1">
      <alignment horizontal="left" vertical="center" wrapText="1"/>
      <protection locked="0"/>
    </xf>
    <xf numFmtId="0" fontId="15" fillId="0" borderId="13" xfId="0" applyFont="1" applyBorder="1" applyAlignment="1">
      <alignment horizontal="left" vertical="center" wrapText="1" indent="1"/>
    </xf>
    <xf numFmtId="0" fontId="11" fillId="0" borderId="18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172" fontId="26" fillId="0" borderId="0" xfId="0" applyNumberFormat="1" applyFont="1" applyFill="1" applyBorder="1" applyAlignment="1">
      <alignment horizontal="center" vertical="center" wrapText="1"/>
    </xf>
    <xf numFmtId="0" fontId="27" fillId="0" borderId="52" xfId="0" applyFont="1" applyFill="1" applyBorder="1" applyAlignment="1">
      <alignment horizontal="center" vertical="center" wrapText="1"/>
    </xf>
    <xf numFmtId="0" fontId="27" fillId="0" borderId="53" xfId="0" applyFont="1" applyFill="1" applyBorder="1" applyAlignment="1">
      <alignment horizontal="center" vertical="center" wrapText="1"/>
    </xf>
    <xf numFmtId="172" fontId="3" fillId="0" borderId="18" xfId="0" applyNumberFormat="1" applyFont="1" applyBorder="1" applyAlignment="1">
      <alignment horizontal="center" vertical="center"/>
    </xf>
    <xf numFmtId="172" fontId="3" fillId="0" borderId="76" xfId="0" applyNumberFormat="1" applyFont="1" applyBorder="1" applyAlignment="1">
      <alignment horizontal="center" vertical="center"/>
    </xf>
    <xf numFmtId="172" fontId="5" fillId="0" borderId="54" xfId="0" applyNumberFormat="1" applyFont="1" applyBorder="1" applyAlignment="1">
      <alignment horizontal="center" vertical="center"/>
    </xf>
    <xf numFmtId="172" fontId="5" fillId="0" borderId="46" xfId="0" applyNumberFormat="1" applyFont="1" applyBorder="1" applyAlignment="1">
      <alignment horizontal="center" vertical="center"/>
    </xf>
    <xf numFmtId="172" fontId="5" fillId="0" borderId="47" xfId="0" applyNumberFormat="1" applyFont="1" applyBorder="1" applyAlignment="1">
      <alignment horizontal="center" vertical="center"/>
    </xf>
    <xf numFmtId="172" fontId="2" fillId="0" borderId="18" xfId="0" applyNumberFormat="1" applyFont="1" applyBorder="1" applyAlignment="1">
      <alignment horizontal="center" vertical="center" wrapText="1"/>
    </xf>
    <xf numFmtId="172" fontId="2" fillId="0" borderId="76" xfId="0" applyNumberFormat="1" applyFont="1" applyBorder="1" applyAlignment="1">
      <alignment horizontal="center" vertical="center" wrapText="1"/>
    </xf>
    <xf numFmtId="172" fontId="3" fillId="0" borderId="18" xfId="0" applyNumberFormat="1" applyFont="1" applyBorder="1" applyAlignment="1">
      <alignment horizontal="center" vertical="center" wrapText="1"/>
    </xf>
    <xf numFmtId="172" fontId="3" fillId="0" borderId="76" xfId="0" applyNumberFormat="1" applyFont="1" applyBorder="1" applyAlignment="1">
      <alignment horizontal="center" vertical="center" wrapText="1"/>
    </xf>
    <xf numFmtId="172" fontId="4" fillId="0" borderId="49" xfId="0" applyNumberFormat="1" applyFont="1" applyBorder="1" applyAlignment="1">
      <alignment horizontal="right" wrapText="1"/>
    </xf>
    <xf numFmtId="172" fontId="6" fillId="0" borderId="18" xfId="0" applyNumberFormat="1" applyFont="1" applyBorder="1" applyAlignment="1">
      <alignment horizontal="center" vertical="center" wrapText="1"/>
    </xf>
    <xf numFmtId="172" fontId="6" fillId="0" borderId="76" xfId="0" applyNumberFormat="1" applyFont="1" applyBorder="1" applyAlignment="1">
      <alignment horizontal="center" vertical="center" wrapText="1"/>
    </xf>
    <xf numFmtId="172" fontId="6" fillId="0" borderId="18" xfId="0" applyNumberFormat="1" applyFont="1" applyBorder="1" applyAlignment="1">
      <alignment horizontal="center" vertical="center"/>
    </xf>
    <xf numFmtId="172" fontId="6" fillId="0" borderId="76" xfId="0" applyNumberFormat="1" applyFont="1" applyBorder="1" applyAlignment="1">
      <alignment horizontal="center" vertical="center"/>
    </xf>
    <xf numFmtId="0" fontId="27" fillId="0" borderId="77" xfId="0" applyFont="1" applyBorder="1" applyAlignment="1">
      <alignment horizontal="center"/>
    </xf>
    <xf numFmtId="0" fontId="27" fillId="0" borderId="78" xfId="0" applyFont="1" applyBorder="1" applyAlignment="1">
      <alignment horizontal="center"/>
    </xf>
    <xf numFmtId="0" fontId="27" fillId="0" borderId="79" xfId="0" applyFont="1" applyBorder="1" applyAlignment="1">
      <alignment horizontal="center"/>
    </xf>
    <xf numFmtId="0" fontId="27" fillId="0" borderId="54" xfId="0" applyFont="1" applyBorder="1" applyAlignment="1">
      <alignment horizontal="center"/>
    </xf>
    <xf numFmtId="0" fontId="27" fillId="0" borderId="46" xfId="0" applyFont="1" applyBorder="1" applyAlignment="1">
      <alignment horizontal="center"/>
    </xf>
    <xf numFmtId="0" fontId="27" fillId="0" borderId="47" xfId="0" applyFont="1" applyBorder="1" applyAlignment="1">
      <alignment horizontal="center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" xfId="49"/>
    <cellStyle name="Hivatkozott cella" xfId="50"/>
    <cellStyle name="Jegyzet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SEGED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showGridLines="0" view="pageLayout" workbookViewId="0" topLeftCell="A61">
      <selection activeCell="C10" sqref="C10"/>
    </sheetView>
  </sheetViews>
  <sheetFormatPr defaultColWidth="9.00390625" defaultRowHeight="12.75"/>
  <cols>
    <col min="1" max="1" width="9.875" style="46" customWidth="1"/>
    <col min="2" max="2" width="12.375" style="46" customWidth="1"/>
    <col min="3" max="3" width="47.125" style="46" customWidth="1"/>
    <col min="4" max="4" width="18.625" style="46" customWidth="1"/>
    <col min="5" max="16384" width="9.375" style="46" customWidth="1"/>
  </cols>
  <sheetData>
    <row r="1" spans="1:4" ht="15.75" customHeight="1">
      <c r="A1" s="148" t="s">
        <v>0</v>
      </c>
      <c r="B1" s="148"/>
      <c r="C1" s="148"/>
      <c r="D1" s="443"/>
    </row>
    <row r="2" spans="1:4" ht="15.75" customHeight="1" thickBot="1">
      <c r="A2" s="149"/>
      <c r="B2" s="149"/>
      <c r="C2" s="149"/>
      <c r="D2" s="438"/>
    </row>
    <row r="3" spans="1:4" ht="37.5" customHeight="1" thickBot="1">
      <c r="A3" s="165" t="s">
        <v>1</v>
      </c>
      <c r="B3" s="421" t="s">
        <v>301</v>
      </c>
      <c r="C3" s="166" t="s">
        <v>2</v>
      </c>
      <c r="D3" s="167" t="s">
        <v>412</v>
      </c>
    </row>
    <row r="4" spans="1:4" s="171" customFormat="1" ht="12" customHeight="1" thickBot="1">
      <c r="A4" s="168">
        <v>1</v>
      </c>
      <c r="B4" s="422"/>
      <c r="C4" s="169">
        <v>2</v>
      </c>
      <c r="D4" s="170">
        <v>5</v>
      </c>
    </row>
    <row r="5" spans="1:4" s="47" customFormat="1" ht="13.5" thickBot="1">
      <c r="A5" s="222" t="s">
        <v>3</v>
      </c>
      <c r="B5" s="423" t="s">
        <v>302</v>
      </c>
      <c r="C5" s="177" t="s">
        <v>198</v>
      </c>
      <c r="D5" s="235">
        <f>D6+D7</f>
        <v>17582920</v>
      </c>
    </row>
    <row r="6" spans="1:4" s="47" customFormat="1" ht="12" customHeight="1" thickBot="1">
      <c r="A6" s="261" t="s">
        <v>193</v>
      </c>
      <c r="B6" s="424" t="s">
        <v>302</v>
      </c>
      <c r="C6" s="178" t="s">
        <v>5</v>
      </c>
      <c r="D6" s="236">
        <v>11082920</v>
      </c>
    </row>
    <row r="7" spans="1:4" s="47" customFormat="1" ht="19.5" customHeight="1" thickBot="1">
      <c r="A7" s="261" t="s">
        <v>151</v>
      </c>
      <c r="B7" s="424" t="s">
        <v>303</v>
      </c>
      <c r="C7" s="178" t="s">
        <v>199</v>
      </c>
      <c r="D7" s="237">
        <f>SUM(D8:D11)</f>
        <v>6500000</v>
      </c>
    </row>
    <row r="8" spans="1:4" s="47" customFormat="1" ht="12" customHeight="1">
      <c r="A8" s="224" t="s">
        <v>194</v>
      </c>
      <c r="B8" s="425" t="s">
        <v>305</v>
      </c>
      <c r="C8" s="182" t="s">
        <v>97</v>
      </c>
      <c r="D8" s="238"/>
    </row>
    <row r="9" spans="1:4" s="47" customFormat="1" ht="12" customHeight="1">
      <c r="A9" s="225" t="s">
        <v>195</v>
      </c>
      <c r="B9" s="426" t="s">
        <v>303</v>
      </c>
      <c r="C9" s="183" t="s">
        <v>41</v>
      </c>
      <c r="D9" s="239">
        <v>5000000</v>
      </c>
    </row>
    <row r="10" spans="1:4" s="47" customFormat="1" ht="12" customHeight="1">
      <c r="A10" s="225" t="s">
        <v>196</v>
      </c>
      <c r="B10" s="426" t="s">
        <v>304</v>
      </c>
      <c r="C10" s="183" t="s">
        <v>42</v>
      </c>
      <c r="D10" s="239">
        <v>1500000</v>
      </c>
    </row>
    <row r="11" spans="1:4" s="47" customFormat="1" ht="12" customHeight="1" thickBot="1">
      <c r="A11" s="226" t="s">
        <v>197</v>
      </c>
      <c r="B11" s="427" t="s">
        <v>305</v>
      </c>
      <c r="C11" s="185" t="s">
        <v>43</v>
      </c>
      <c r="D11" s="240"/>
    </row>
    <row r="12" spans="1:4" s="47" customFormat="1" ht="21.75" thickBot="1">
      <c r="A12" s="223" t="s">
        <v>4</v>
      </c>
      <c r="B12" s="428" t="s">
        <v>306</v>
      </c>
      <c r="C12" s="178" t="s">
        <v>200</v>
      </c>
      <c r="D12" s="241">
        <f>SUM(D13:D15)</f>
        <v>0</v>
      </c>
    </row>
    <row r="13" spans="1:4" s="47" customFormat="1" ht="12" customHeight="1">
      <c r="A13" s="227" t="s">
        <v>156</v>
      </c>
      <c r="B13" s="429" t="s">
        <v>306</v>
      </c>
      <c r="C13" s="187" t="s">
        <v>94</v>
      </c>
      <c r="D13" s="242"/>
    </row>
    <row r="14" spans="1:4" s="47" customFormat="1" ht="14.25" customHeight="1">
      <c r="A14" s="224" t="s">
        <v>157</v>
      </c>
      <c r="B14" s="436"/>
      <c r="C14" s="183" t="s">
        <v>93</v>
      </c>
      <c r="D14" s="238"/>
    </row>
    <row r="15" spans="1:4" s="47" customFormat="1" ht="12" customHeight="1" thickBot="1">
      <c r="A15" s="228" t="s">
        <v>158</v>
      </c>
      <c r="B15" s="440"/>
      <c r="C15" s="189" t="s">
        <v>95</v>
      </c>
      <c r="D15" s="243"/>
    </row>
    <row r="16" spans="1:4" s="47" customFormat="1" ht="12" customHeight="1" thickBot="1">
      <c r="A16" s="223" t="s">
        <v>6</v>
      </c>
      <c r="B16" s="428" t="s">
        <v>313</v>
      </c>
      <c r="C16" s="178" t="s">
        <v>201</v>
      </c>
      <c r="D16" s="237">
        <f>D17+D18+D19+D20+D21+D22+D23+D24</f>
        <v>62880723</v>
      </c>
    </row>
    <row r="17" spans="1:4" s="47" customFormat="1" ht="12" customHeight="1">
      <c r="A17" s="227" t="s">
        <v>131</v>
      </c>
      <c r="B17" s="429" t="s">
        <v>308</v>
      </c>
      <c r="C17" s="187" t="s">
        <v>292</v>
      </c>
      <c r="D17" s="242">
        <v>20859774</v>
      </c>
    </row>
    <row r="18" spans="1:4" s="47" customFormat="1" ht="12" customHeight="1">
      <c r="A18" s="225" t="s">
        <v>132</v>
      </c>
      <c r="B18" s="426" t="s">
        <v>309</v>
      </c>
      <c r="C18" s="183" t="s">
        <v>293</v>
      </c>
      <c r="D18" s="239">
        <v>13716617</v>
      </c>
    </row>
    <row r="19" spans="1:4" s="47" customFormat="1" ht="12" customHeight="1">
      <c r="A19" s="225" t="s">
        <v>133</v>
      </c>
      <c r="B19" s="426" t="s">
        <v>309</v>
      </c>
      <c r="C19" s="183" t="s">
        <v>299</v>
      </c>
      <c r="D19" s="239">
        <v>3037566</v>
      </c>
    </row>
    <row r="20" spans="1:4" s="47" customFormat="1" ht="12" customHeight="1">
      <c r="A20" s="228" t="s">
        <v>134</v>
      </c>
      <c r="B20" s="430" t="s">
        <v>310</v>
      </c>
      <c r="C20" s="183" t="s">
        <v>232</v>
      </c>
      <c r="D20" s="243">
        <v>23466766</v>
      </c>
    </row>
    <row r="21" spans="1:4" s="47" customFormat="1" ht="12" customHeight="1">
      <c r="A21" s="228" t="s">
        <v>202</v>
      </c>
      <c r="B21" s="430" t="s">
        <v>310</v>
      </c>
      <c r="C21" s="183" t="s">
        <v>168</v>
      </c>
      <c r="D21" s="243"/>
    </row>
    <row r="22" spans="1:4" s="47" customFormat="1" ht="12" customHeight="1">
      <c r="A22" s="228" t="s">
        <v>203</v>
      </c>
      <c r="B22" s="430" t="s">
        <v>312</v>
      </c>
      <c r="C22" s="183" t="s">
        <v>254</v>
      </c>
      <c r="D22" s="243"/>
    </row>
    <row r="23" spans="1:4" s="47" customFormat="1" ht="12" customHeight="1">
      <c r="A23" s="228" t="s">
        <v>204</v>
      </c>
      <c r="B23" s="430" t="s">
        <v>311</v>
      </c>
      <c r="C23" s="183" t="s">
        <v>294</v>
      </c>
      <c r="D23" s="243">
        <v>1800000</v>
      </c>
    </row>
    <row r="24" spans="1:4" s="47" customFormat="1" ht="12" customHeight="1">
      <c r="A24" s="228" t="s">
        <v>233</v>
      </c>
      <c r="B24" s="430"/>
      <c r="C24" s="183" t="s">
        <v>44</v>
      </c>
      <c r="D24" s="243"/>
    </row>
    <row r="25" spans="1:4" s="47" customFormat="1" ht="12" customHeight="1">
      <c r="A25" s="229" t="s">
        <v>234</v>
      </c>
      <c r="B25" s="431" t="s">
        <v>314</v>
      </c>
      <c r="C25" s="191" t="s">
        <v>147</v>
      </c>
      <c r="D25" s="244">
        <f>D26+D27+D28+D29</f>
        <v>0</v>
      </c>
    </row>
    <row r="26" spans="1:4" s="47" customFormat="1" ht="12.75">
      <c r="A26" s="225" t="s">
        <v>343</v>
      </c>
      <c r="B26" s="426"/>
      <c r="C26" s="192" t="s">
        <v>167</v>
      </c>
      <c r="D26" s="245"/>
    </row>
    <row r="27" spans="1:4" s="47" customFormat="1" ht="12.75">
      <c r="A27" s="225" t="s">
        <v>344</v>
      </c>
      <c r="B27" s="426"/>
      <c r="C27" s="192" t="s">
        <v>119</v>
      </c>
      <c r="D27" s="245"/>
    </row>
    <row r="28" spans="1:4" s="47" customFormat="1" ht="12.75">
      <c r="A28" s="225" t="s">
        <v>345</v>
      </c>
      <c r="B28" s="426"/>
      <c r="C28" s="192" t="s">
        <v>231</v>
      </c>
      <c r="D28" s="245"/>
    </row>
    <row r="29" spans="1:4" s="47" customFormat="1" ht="13.5" thickBot="1">
      <c r="A29" s="228" t="s">
        <v>346</v>
      </c>
      <c r="B29" s="430"/>
      <c r="C29" s="193" t="s">
        <v>44</v>
      </c>
      <c r="D29" s="246"/>
    </row>
    <row r="30" spans="1:4" s="47" customFormat="1" ht="13.5" thickBot="1">
      <c r="A30" s="223" t="s">
        <v>7</v>
      </c>
      <c r="B30" s="428"/>
      <c r="C30" s="178" t="s">
        <v>395</v>
      </c>
      <c r="D30" s="241">
        <f>D31+D38</f>
        <v>85109018</v>
      </c>
    </row>
    <row r="31" spans="1:4" s="47" customFormat="1" ht="12" customHeight="1">
      <c r="A31" s="230" t="s">
        <v>135</v>
      </c>
      <c r="B31" s="432" t="s">
        <v>331</v>
      </c>
      <c r="C31" s="194" t="s">
        <v>169</v>
      </c>
      <c r="D31" s="247">
        <f>D32+D33+D34+D35+D36+D37</f>
        <v>50034018</v>
      </c>
    </row>
    <row r="32" spans="1:4" s="47" customFormat="1" ht="12.75">
      <c r="A32" s="225" t="s">
        <v>205</v>
      </c>
      <c r="B32" s="426"/>
      <c r="C32" s="192" t="s">
        <v>339</v>
      </c>
      <c r="D32" s="245"/>
    </row>
    <row r="33" spans="1:4" s="47" customFormat="1" ht="12" customHeight="1">
      <c r="A33" s="225" t="s">
        <v>206</v>
      </c>
      <c r="B33" s="426"/>
      <c r="C33" s="192" t="s">
        <v>334</v>
      </c>
      <c r="D33" s="245">
        <v>3960000</v>
      </c>
    </row>
    <row r="34" spans="1:4" s="47" customFormat="1" ht="12.75">
      <c r="A34" s="225" t="s">
        <v>207</v>
      </c>
      <c r="B34" s="426"/>
      <c r="C34" s="192" t="s">
        <v>347</v>
      </c>
      <c r="D34" s="245">
        <v>46074018</v>
      </c>
    </row>
    <row r="35" spans="1:4" s="47" customFormat="1" ht="12" customHeight="1">
      <c r="A35" s="225" t="s">
        <v>207</v>
      </c>
      <c r="B35" s="430"/>
      <c r="C35" s="193" t="s">
        <v>348</v>
      </c>
      <c r="D35" s="246"/>
    </row>
    <row r="36" spans="1:4" s="47" customFormat="1" ht="12" customHeight="1">
      <c r="A36" s="225" t="s">
        <v>208</v>
      </c>
      <c r="B36" s="430"/>
      <c r="C36" s="193" t="s">
        <v>338</v>
      </c>
      <c r="D36" s="246"/>
    </row>
    <row r="37" spans="1:4" s="47" customFormat="1" ht="12" customHeight="1">
      <c r="A37" s="225" t="s">
        <v>209</v>
      </c>
      <c r="B37" s="430"/>
      <c r="C37" s="193" t="s">
        <v>190</v>
      </c>
      <c r="D37" s="246"/>
    </row>
    <row r="38" spans="1:4" s="47" customFormat="1" ht="18" customHeight="1">
      <c r="A38" s="229" t="s">
        <v>136</v>
      </c>
      <c r="B38" s="431" t="s">
        <v>332</v>
      </c>
      <c r="C38" s="191" t="s">
        <v>211</v>
      </c>
      <c r="D38" s="244">
        <f>D39+D40+D41+D42</f>
        <v>35075000</v>
      </c>
    </row>
    <row r="39" spans="1:4" s="47" customFormat="1" ht="12.75">
      <c r="A39" s="225" t="s">
        <v>210</v>
      </c>
      <c r="B39" s="426"/>
      <c r="C39" s="192" t="s">
        <v>339</v>
      </c>
      <c r="D39" s="245"/>
    </row>
    <row r="40" spans="1:4" s="47" customFormat="1" ht="12.75">
      <c r="A40" s="225" t="s">
        <v>212</v>
      </c>
      <c r="B40" s="426"/>
      <c r="C40" s="192" t="s">
        <v>347</v>
      </c>
      <c r="D40" s="245">
        <v>35075000</v>
      </c>
    </row>
    <row r="41" spans="1:4" s="47" customFormat="1" ht="12" customHeight="1">
      <c r="A41" s="225" t="s">
        <v>213</v>
      </c>
      <c r="B41" s="426"/>
      <c r="C41" s="192" t="s">
        <v>348</v>
      </c>
      <c r="D41" s="245"/>
    </row>
    <row r="42" spans="1:4" s="47" customFormat="1" ht="12" customHeight="1" thickBot="1">
      <c r="A42" s="228" t="s">
        <v>392</v>
      </c>
      <c r="B42" s="430"/>
      <c r="C42" s="193" t="s">
        <v>227</v>
      </c>
      <c r="D42" s="246"/>
    </row>
    <row r="43" spans="1:4" s="47" customFormat="1" ht="23.25" customHeight="1" thickBot="1">
      <c r="A43" s="223" t="s">
        <v>8</v>
      </c>
      <c r="B43" s="428"/>
      <c r="C43" s="178" t="s">
        <v>214</v>
      </c>
      <c r="D43" s="234">
        <f>D44+D45</f>
        <v>0</v>
      </c>
    </row>
    <row r="44" spans="1:4" s="47" customFormat="1" ht="12" customHeight="1">
      <c r="A44" s="231" t="s">
        <v>137</v>
      </c>
      <c r="B44" s="433" t="s">
        <v>307</v>
      </c>
      <c r="C44" s="195" t="s">
        <v>146</v>
      </c>
      <c r="D44" s="248"/>
    </row>
    <row r="45" spans="1:4" s="47" customFormat="1" ht="13.5" thickBot="1">
      <c r="A45" s="232" t="s">
        <v>138</v>
      </c>
      <c r="B45" s="425" t="s">
        <v>333</v>
      </c>
      <c r="C45" s="187" t="s">
        <v>145</v>
      </c>
      <c r="D45" s="233"/>
    </row>
    <row r="46" spans="1:4" s="47" customFormat="1" ht="12" customHeight="1" thickBot="1">
      <c r="A46" s="223" t="s">
        <v>9</v>
      </c>
      <c r="B46" s="428"/>
      <c r="C46" s="178" t="s">
        <v>215</v>
      </c>
      <c r="D46" s="241"/>
    </row>
    <row r="47" spans="1:4" s="47" customFormat="1" ht="12" customHeight="1">
      <c r="A47" s="227" t="s">
        <v>139</v>
      </c>
      <c r="B47" s="429" t="s">
        <v>315</v>
      </c>
      <c r="C47" s="187" t="s">
        <v>92</v>
      </c>
      <c r="D47" s="242"/>
    </row>
    <row r="48" spans="1:4" s="47" customFormat="1" ht="12" customHeight="1" thickBot="1">
      <c r="A48" s="225" t="s">
        <v>140</v>
      </c>
      <c r="B48" s="426"/>
      <c r="C48" s="183" t="s">
        <v>170</v>
      </c>
      <c r="D48" s="239"/>
    </row>
    <row r="49" spans="1:4" s="47" customFormat="1" ht="18" customHeight="1" thickBot="1">
      <c r="A49" s="223" t="s">
        <v>10</v>
      </c>
      <c r="B49" s="428"/>
      <c r="C49" s="196" t="s">
        <v>148</v>
      </c>
      <c r="D49" s="241">
        <f>D5+D12+D16+D30+D43+D46</f>
        <v>165572661</v>
      </c>
    </row>
    <row r="50" spans="1:4" s="47" customFormat="1" ht="22.5">
      <c r="A50" s="230" t="s">
        <v>11</v>
      </c>
      <c r="B50" s="432" t="s">
        <v>317</v>
      </c>
      <c r="C50" s="194" t="s">
        <v>388</v>
      </c>
      <c r="D50" s="262">
        <f>SUM(D51:D52)</f>
        <v>25763478</v>
      </c>
    </row>
    <row r="51" spans="1:4" s="47" customFormat="1" ht="12" customHeight="1">
      <c r="A51" s="227" t="s">
        <v>141</v>
      </c>
      <c r="B51" s="436" t="s">
        <v>316</v>
      </c>
      <c r="C51" s="197" t="s">
        <v>382</v>
      </c>
      <c r="D51" s="249">
        <v>25763478</v>
      </c>
    </row>
    <row r="52" spans="1:4" s="47" customFormat="1" ht="12" customHeight="1" thickBot="1">
      <c r="A52" s="227" t="s">
        <v>142</v>
      </c>
      <c r="B52" s="436" t="s">
        <v>316</v>
      </c>
      <c r="C52" s="198" t="s">
        <v>383</v>
      </c>
      <c r="D52" s="250"/>
    </row>
    <row r="53" spans="1:4" s="47" customFormat="1" ht="12" customHeight="1" thickBot="1">
      <c r="A53" s="223" t="s">
        <v>13</v>
      </c>
      <c r="B53" s="428"/>
      <c r="C53" s="178" t="s">
        <v>101</v>
      </c>
      <c r="D53" s="236"/>
    </row>
    <row r="54" spans="1:4" s="47" customFormat="1" ht="12" customHeight="1" thickBot="1">
      <c r="A54" s="223" t="s">
        <v>14</v>
      </c>
      <c r="B54" s="428"/>
      <c r="C54" s="178" t="s">
        <v>216</v>
      </c>
      <c r="D54" s="237">
        <f>D49+D50+D53</f>
        <v>191336139</v>
      </c>
    </row>
    <row r="55" spans="1:4" s="50" customFormat="1" ht="12.75" customHeight="1">
      <c r="A55" s="150"/>
      <c r="B55" s="150"/>
      <c r="C55" s="151"/>
      <c r="D55" s="49"/>
    </row>
    <row r="56" spans="1:4" s="50" customFormat="1" ht="12.75" customHeight="1">
      <c r="A56" s="150"/>
      <c r="B56" s="150"/>
      <c r="C56" s="151"/>
      <c r="D56" s="49"/>
    </row>
    <row r="57" spans="1:4" s="50" customFormat="1" ht="12.75" customHeight="1">
      <c r="A57" s="150"/>
      <c r="B57" s="150"/>
      <c r="C57" s="151"/>
      <c r="D57" s="49"/>
    </row>
    <row r="58" spans="1:4" s="50" customFormat="1" ht="12.75" customHeight="1">
      <c r="A58" s="150"/>
      <c r="B58" s="150"/>
      <c r="C58" s="151"/>
      <c r="D58" s="49"/>
    </row>
    <row r="59" spans="1:4" s="50" customFormat="1" ht="12.75" customHeight="1">
      <c r="A59" s="150"/>
      <c r="B59" s="150"/>
      <c r="C59" s="151"/>
      <c r="D59" s="49"/>
    </row>
    <row r="60" spans="1:4" ht="12.75" customHeight="1">
      <c r="A60" s="152"/>
      <c r="B60" s="152"/>
      <c r="C60" s="152"/>
      <c r="D60" s="152"/>
    </row>
    <row r="61" spans="1:4" ht="16.5" customHeight="1">
      <c r="A61" s="153" t="s">
        <v>28</v>
      </c>
      <c r="B61" s="153"/>
      <c r="C61" s="153"/>
      <c r="D61" s="153"/>
    </row>
    <row r="62" spans="1:4" ht="16.5" customHeight="1" thickBot="1">
      <c r="A62" s="154"/>
      <c r="B62" s="154"/>
      <c r="C62" s="154"/>
      <c r="D62" s="439"/>
    </row>
    <row r="63" spans="1:4" ht="37.5" customHeight="1" thickBot="1">
      <c r="A63" s="172" t="s">
        <v>1</v>
      </c>
      <c r="B63" s="434"/>
      <c r="C63" s="173" t="s">
        <v>29</v>
      </c>
      <c r="D63" s="167" t="s">
        <v>412</v>
      </c>
    </row>
    <row r="64" spans="1:4" s="171" customFormat="1" ht="12" customHeight="1" thickBot="1">
      <c r="A64" s="174">
        <v>1</v>
      </c>
      <c r="B64" s="435"/>
      <c r="C64" s="175">
        <v>2</v>
      </c>
      <c r="D64" s="176">
        <v>5</v>
      </c>
    </row>
    <row r="65" spans="1:4" ht="12" customHeight="1" thickBot="1">
      <c r="A65" s="222" t="s">
        <v>3</v>
      </c>
      <c r="B65" s="423"/>
      <c r="C65" s="199" t="s">
        <v>155</v>
      </c>
      <c r="D65" s="179">
        <f>SUM(D66:D71)</f>
        <v>126992228</v>
      </c>
    </row>
    <row r="66" spans="1:4" ht="12" customHeight="1">
      <c r="A66" s="231" t="s">
        <v>149</v>
      </c>
      <c r="B66" s="433" t="s">
        <v>318</v>
      </c>
      <c r="C66" s="195" t="s">
        <v>30</v>
      </c>
      <c r="D66" s="200">
        <f>'3.1. sz. mell'!D51+'3.2.a. sz. mell.'!D29</f>
        <v>49580560</v>
      </c>
    </row>
    <row r="67" spans="1:4" ht="12" customHeight="1">
      <c r="A67" s="225" t="s">
        <v>150</v>
      </c>
      <c r="B67" s="426" t="s">
        <v>319</v>
      </c>
      <c r="C67" s="183" t="s">
        <v>31</v>
      </c>
      <c r="D67" s="184">
        <f>'3.1. sz. mell'!D52+'3.2.a. sz. mell.'!D30</f>
        <v>9977950</v>
      </c>
    </row>
    <row r="68" spans="1:4" ht="12" customHeight="1">
      <c r="A68" s="225" t="s">
        <v>151</v>
      </c>
      <c r="B68" s="426" t="s">
        <v>320</v>
      </c>
      <c r="C68" s="183" t="s">
        <v>32</v>
      </c>
      <c r="D68" s="190">
        <f>'3.1. sz. mell'!D53+'3.2.a. sz. mell.'!D31</f>
        <v>48571340</v>
      </c>
    </row>
    <row r="69" spans="1:4" ht="12" customHeight="1">
      <c r="A69" s="225" t="s">
        <v>152</v>
      </c>
      <c r="B69" s="437" t="s">
        <v>323</v>
      </c>
      <c r="C69" s="201" t="s">
        <v>349</v>
      </c>
      <c r="D69" s="190">
        <f>'3.1. sz. mell'!D54</f>
        <v>14237378</v>
      </c>
    </row>
    <row r="70" spans="1:4" ht="12" customHeight="1">
      <c r="A70" s="225" t="s">
        <v>153</v>
      </c>
      <c r="B70" s="426" t="s">
        <v>321</v>
      </c>
      <c r="C70" s="183" t="s">
        <v>104</v>
      </c>
      <c r="D70" s="190">
        <f>'3.1. sz. mell'!D55</f>
        <v>4625000</v>
      </c>
    </row>
    <row r="71" spans="1:4" ht="12" customHeight="1" thickBot="1">
      <c r="A71" s="225" t="s">
        <v>154</v>
      </c>
      <c r="B71" s="430"/>
      <c r="C71" s="202" t="s">
        <v>33</v>
      </c>
      <c r="D71" s="190"/>
    </row>
    <row r="72" spans="1:4" ht="21.75" thickBot="1">
      <c r="A72" s="223" t="s">
        <v>4</v>
      </c>
      <c r="B72" s="428"/>
      <c r="C72" s="203" t="s">
        <v>161</v>
      </c>
      <c r="D72" s="186">
        <f>SUM(D73:D77)</f>
        <v>36837000</v>
      </c>
    </row>
    <row r="73" spans="1:4" ht="12" customHeight="1">
      <c r="A73" s="227" t="s">
        <v>156</v>
      </c>
      <c r="B73" s="429" t="s">
        <v>325</v>
      </c>
      <c r="C73" s="187" t="s">
        <v>102</v>
      </c>
      <c r="D73" s="188"/>
    </row>
    <row r="74" spans="1:4" ht="15.75">
      <c r="A74" s="227" t="s">
        <v>157</v>
      </c>
      <c r="B74" s="429" t="s">
        <v>324</v>
      </c>
      <c r="C74" s="183" t="s">
        <v>120</v>
      </c>
      <c r="D74" s="184">
        <v>35837000</v>
      </c>
    </row>
    <row r="75" spans="1:4" ht="22.5">
      <c r="A75" s="227" t="s">
        <v>158</v>
      </c>
      <c r="B75" s="429" t="s">
        <v>326</v>
      </c>
      <c r="C75" s="183" t="s">
        <v>171</v>
      </c>
      <c r="D75" s="184">
        <v>1000000</v>
      </c>
    </row>
    <row r="76" spans="1:4" ht="12" customHeight="1">
      <c r="A76" s="227" t="s">
        <v>159</v>
      </c>
      <c r="B76" s="429"/>
      <c r="C76" s="183" t="s">
        <v>103</v>
      </c>
      <c r="D76" s="184"/>
    </row>
    <row r="77" spans="1:4" ht="12" customHeight="1" thickBot="1">
      <c r="A77" s="228" t="s">
        <v>160</v>
      </c>
      <c r="B77" s="430" t="s">
        <v>326</v>
      </c>
      <c r="C77" s="202" t="s">
        <v>172</v>
      </c>
      <c r="D77" s="190"/>
    </row>
    <row r="78" spans="1:4" ht="12" customHeight="1" thickBot="1">
      <c r="A78" s="223" t="s">
        <v>6</v>
      </c>
      <c r="B78" s="428" t="s">
        <v>322</v>
      </c>
      <c r="C78" s="203" t="s">
        <v>162</v>
      </c>
      <c r="D78" s="186">
        <f>SUM(D79:D81)</f>
        <v>27506911</v>
      </c>
    </row>
    <row r="79" spans="1:4" ht="12" customHeight="1">
      <c r="A79" s="227" t="s">
        <v>131</v>
      </c>
      <c r="B79" s="429"/>
      <c r="C79" s="187" t="s">
        <v>48</v>
      </c>
      <c r="D79" s="188"/>
    </row>
    <row r="80" spans="1:4" ht="12" customHeight="1">
      <c r="A80" s="225" t="s">
        <v>132</v>
      </c>
      <c r="B80" s="426"/>
      <c r="C80" s="183" t="s">
        <v>191</v>
      </c>
      <c r="D80" s="184">
        <v>27506911</v>
      </c>
    </row>
    <row r="81" spans="1:4" ht="12" customHeight="1" thickBot="1">
      <c r="A81" s="228" t="s">
        <v>133</v>
      </c>
      <c r="B81" s="430"/>
      <c r="C81" s="183" t="s">
        <v>173</v>
      </c>
      <c r="D81" s="190"/>
    </row>
    <row r="82" spans="1:4" ht="12" customHeight="1" thickBot="1">
      <c r="A82" s="223" t="s">
        <v>7</v>
      </c>
      <c r="B82" s="428" t="s">
        <v>329</v>
      </c>
      <c r="C82" s="203" t="s">
        <v>123</v>
      </c>
      <c r="D82" s="180"/>
    </row>
    <row r="83" spans="1:4" ht="12" customHeight="1" thickBot="1">
      <c r="A83" s="223" t="s">
        <v>8</v>
      </c>
      <c r="B83" s="428"/>
      <c r="C83" s="203" t="s">
        <v>124</v>
      </c>
      <c r="D83" s="180"/>
    </row>
    <row r="84" spans="1:4" ht="12" customHeight="1" thickBot="1">
      <c r="A84" s="223" t="s">
        <v>9</v>
      </c>
      <c r="B84" s="428" t="s">
        <v>327</v>
      </c>
      <c r="C84" s="203" t="s">
        <v>192</v>
      </c>
      <c r="D84" s="180"/>
    </row>
    <row r="85" spans="1:4" ht="12" customHeight="1" thickBot="1">
      <c r="A85" s="223" t="s">
        <v>10</v>
      </c>
      <c r="B85" s="428" t="s">
        <v>328</v>
      </c>
      <c r="C85" s="203" t="s">
        <v>217</v>
      </c>
      <c r="D85" s="186">
        <f>SUM(D86:D87)</f>
        <v>0</v>
      </c>
    </row>
    <row r="86" spans="1:4" ht="12" customHeight="1">
      <c r="A86" s="227" t="s">
        <v>143</v>
      </c>
      <c r="B86" s="429" t="s">
        <v>330</v>
      </c>
      <c r="C86" s="187" t="s">
        <v>99</v>
      </c>
      <c r="D86" s="188"/>
    </row>
    <row r="87" spans="1:4" ht="12" customHeight="1" thickBot="1">
      <c r="A87" s="228" t="s">
        <v>144</v>
      </c>
      <c r="B87" s="430"/>
      <c r="C87" s="202" t="s">
        <v>174</v>
      </c>
      <c r="D87" s="190"/>
    </row>
    <row r="88" spans="1:5" ht="12" customHeight="1" thickBot="1">
      <c r="A88" s="223" t="s">
        <v>11</v>
      </c>
      <c r="B88" s="428"/>
      <c r="C88" s="203" t="s">
        <v>218</v>
      </c>
      <c r="D88" s="181">
        <f>D65+D72+D78+D82+D83+D84+D85</f>
        <v>191336139</v>
      </c>
      <c r="E88" s="267"/>
    </row>
    <row r="89" spans="1:2" ht="15.75">
      <c r="A89" s="59"/>
      <c r="B89" s="59"/>
    </row>
  </sheetData>
  <sheetProtection/>
  <printOptions horizontalCentered="1"/>
  <pageMargins left="0.7" right="0.7" top="0.75" bottom="0.75" header="0.3" footer="0.3"/>
  <pageSetup horizontalDpi="600" verticalDpi="600" orientation="portrait" paperSize="9" scale="97" r:id="rId1"/>
  <headerFooter alignWithMargins="0">
    <oddHeader>&amp;C&amp;"Times New Roman CE,Félkövér"&amp;11MÓRÁGY KÖZSÉG ÖNKORMÁNYZATA
2019. ÉVI KÖLTSÉGVETÉSÉNEK PÉNZÜGYI MÉRLEGE&amp;10
&amp;R&amp;"Times New Roman CE,Félkövér dőlt"
&amp;12 1. sz. melléklet</oddHeader>
    <oddFooter>&amp;C&amp;P. oldal, összesen: &amp;N</oddFooter>
  </headerFooter>
  <rowBreaks count="1" manualBreakCount="1">
    <brk id="5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C13"/>
  <sheetViews>
    <sheetView view="pageLayout" zoomScaleNormal="110" workbookViewId="0" topLeftCell="A1">
      <selection activeCell="C8" sqref="C8"/>
    </sheetView>
  </sheetViews>
  <sheetFormatPr defaultColWidth="9.00390625" defaultRowHeight="12.75"/>
  <cols>
    <col min="1" max="1" width="29.875" style="10" customWidth="1"/>
    <col min="2" max="2" width="42.375" style="5" customWidth="1"/>
    <col min="3" max="3" width="24.625" style="5" customWidth="1"/>
    <col min="4" max="4" width="12.875" style="5" customWidth="1"/>
    <col min="5" max="5" width="13.875" style="5" customWidth="1"/>
    <col min="6" max="16384" width="9.375" style="5" customWidth="1"/>
  </cols>
  <sheetData>
    <row r="1" ht="35.25" customHeight="1" thickBot="1"/>
    <row r="2" spans="2:3" s="15" customFormat="1" ht="48.75" customHeight="1" thickBot="1">
      <c r="B2" s="23" t="s">
        <v>61</v>
      </c>
      <c r="C2" s="14" t="s">
        <v>412</v>
      </c>
    </row>
    <row r="3" spans="2:3" s="29" customFormat="1" ht="15" customHeight="1" thickBot="1">
      <c r="B3" s="87">
        <v>1</v>
      </c>
      <c r="C3" s="88">
        <v>5</v>
      </c>
    </row>
    <row r="4" spans="2:3" ht="18" customHeight="1">
      <c r="B4" s="535"/>
      <c r="C4" s="74"/>
    </row>
    <row r="5" spans="2:3" ht="18" customHeight="1">
      <c r="B5" s="268"/>
      <c r="C5" s="74"/>
    </row>
    <row r="6" spans="2:3" ht="18" customHeight="1">
      <c r="B6" s="89"/>
      <c r="C6" s="74"/>
    </row>
    <row r="7" spans="2:3" ht="18" customHeight="1">
      <c r="B7" s="442"/>
      <c r="C7" s="74"/>
    </row>
    <row r="8" spans="2:3" ht="18" customHeight="1">
      <c r="B8" s="89"/>
      <c r="C8" s="74"/>
    </row>
    <row r="9" spans="2:3" ht="18" customHeight="1">
      <c r="B9" s="89"/>
      <c r="C9" s="74"/>
    </row>
    <row r="10" spans="2:3" ht="18" customHeight="1">
      <c r="B10" s="89"/>
      <c r="C10" s="74"/>
    </row>
    <row r="11" spans="2:3" ht="18" customHeight="1">
      <c r="B11" s="89"/>
      <c r="C11" s="74"/>
    </row>
    <row r="12" spans="2:3" ht="18" customHeight="1" thickBot="1">
      <c r="B12" s="90"/>
      <c r="C12" s="79"/>
    </row>
    <row r="13" spans="2:3" s="6" customFormat="1" ht="18" customHeight="1" thickBot="1">
      <c r="B13" s="132" t="s">
        <v>56</v>
      </c>
      <c r="C13" s="126">
        <f>SUM(C4:C12)</f>
        <v>0</v>
      </c>
    </row>
  </sheetData>
  <sheetProtection/>
  <printOptions horizontalCentered="1"/>
  <pageMargins left="0.7" right="0.7" top="0.75" bottom="0.75" header="0.3" footer="0.3"/>
  <pageSetup horizontalDpi="300" verticalDpi="300" orientation="landscape" paperSize="9" r:id="rId1"/>
  <headerFooter alignWithMargins="0">
    <oddHeader xml:space="preserve">&amp;C&amp;"Times New Roman CE,Félkövér"&amp;14Felújítási kiadások
előirányzata feladatonként &amp;R&amp;"Times New Roman CE,Félkövér dőlt"&amp;12 7.számú melléklet&amp;"Times New Roman CE,Normál"&amp;10
   </oddHeader>
    <oddFooter>&amp;C&amp;P.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view="pageLayout" workbookViewId="0" topLeftCell="A1">
      <selection activeCell="H17" sqref="H17"/>
    </sheetView>
  </sheetViews>
  <sheetFormatPr defaultColWidth="9.00390625" defaultRowHeight="12.75"/>
  <cols>
    <col min="1" max="1" width="9.375" style="473" customWidth="1"/>
    <col min="2" max="2" width="55.875" style="458" bestFit="1" customWidth="1"/>
    <col min="3" max="3" width="22.875" style="458" bestFit="1" customWidth="1"/>
    <col min="4" max="4" width="16.625" style="458" bestFit="1" customWidth="1"/>
    <col min="5" max="5" width="14.625" style="458" bestFit="1" customWidth="1"/>
    <col min="6" max="6" width="9.375" style="458" customWidth="1"/>
    <col min="7" max="7" width="54.875" style="458" bestFit="1" customWidth="1"/>
    <col min="8" max="8" width="22.625" style="458" bestFit="1" customWidth="1"/>
    <col min="9" max="9" width="17.625" style="458" customWidth="1"/>
    <col min="10" max="10" width="14.625" style="458" bestFit="1" customWidth="1"/>
    <col min="11" max="11" width="12.50390625" style="458" customWidth="1"/>
    <col min="12" max="12" width="12.125" style="458" bestFit="1" customWidth="1"/>
    <col min="13" max="16384" width="9.375" style="458" customWidth="1"/>
  </cols>
  <sheetData>
    <row r="1" spans="1:12" s="447" customFormat="1" ht="51" customHeight="1">
      <c r="A1" s="550" t="s">
        <v>401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474"/>
    </row>
    <row r="2" spans="1:18" s="447" customFormat="1" ht="19.5" thickBot="1">
      <c r="A2" s="446"/>
      <c r="B2" s="446"/>
      <c r="C2" s="446"/>
      <c r="D2" s="446"/>
      <c r="E2" s="446"/>
      <c r="F2" s="446"/>
      <c r="G2" s="446"/>
      <c r="H2" s="446"/>
      <c r="I2" s="446"/>
      <c r="J2" s="550" t="s">
        <v>389</v>
      </c>
      <c r="K2" s="550"/>
      <c r="L2" s="446"/>
      <c r="M2" s="446"/>
      <c r="N2" s="446"/>
      <c r="O2" s="446"/>
      <c r="P2" s="446"/>
      <c r="Q2" s="446"/>
      <c r="R2" s="446"/>
    </row>
    <row r="3" spans="1:11" s="449" customFormat="1" ht="18.75">
      <c r="A3" s="448" t="s">
        <v>363</v>
      </c>
      <c r="B3" s="551" t="s">
        <v>364</v>
      </c>
      <c r="C3" s="551"/>
      <c r="D3" s="551"/>
      <c r="E3" s="551"/>
      <c r="F3" s="551"/>
      <c r="G3" s="551" t="s">
        <v>365</v>
      </c>
      <c r="H3" s="551"/>
      <c r="I3" s="551"/>
      <c r="J3" s="551"/>
      <c r="K3" s="552"/>
    </row>
    <row r="4" spans="1:11" s="449" customFormat="1" ht="37.5">
      <c r="A4" s="450"/>
      <c r="B4" s="451" t="s">
        <v>366</v>
      </c>
      <c r="C4" s="452" t="s">
        <v>63</v>
      </c>
      <c r="D4" s="453" t="s">
        <v>367</v>
      </c>
      <c r="E4" s="453" t="s">
        <v>368</v>
      </c>
      <c r="F4" s="453" t="s">
        <v>369</v>
      </c>
      <c r="G4" s="453" t="s">
        <v>370</v>
      </c>
      <c r="H4" s="452" t="s">
        <v>63</v>
      </c>
      <c r="I4" s="453" t="s">
        <v>367</v>
      </c>
      <c r="J4" s="453" t="s">
        <v>368</v>
      </c>
      <c r="K4" s="454" t="s">
        <v>369</v>
      </c>
    </row>
    <row r="5" spans="1:11" ht="18.75">
      <c r="A5" s="455" t="s">
        <v>3</v>
      </c>
      <c r="B5" s="456" t="s">
        <v>4</v>
      </c>
      <c r="C5" s="456" t="s">
        <v>6</v>
      </c>
      <c r="D5" s="456" t="s">
        <v>7</v>
      </c>
      <c r="E5" s="456" t="s">
        <v>8</v>
      </c>
      <c r="F5" s="456" t="s">
        <v>9</v>
      </c>
      <c r="G5" s="456" t="s">
        <v>10</v>
      </c>
      <c r="H5" s="456" t="s">
        <v>11</v>
      </c>
      <c r="I5" s="456" t="s">
        <v>12</v>
      </c>
      <c r="J5" s="456" t="s">
        <v>13</v>
      </c>
      <c r="K5" s="457" t="s">
        <v>14</v>
      </c>
    </row>
    <row r="6" spans="1:11" ht="18.75">
      <c r="A6" s="459">
        <v>1</v>
      </c>
      <c r="B6" s="460" t="s">
        <v>371</v>
      </c>
      <c r="C6" s="461">
        <v>182406918</v>
      </c>
      <c r="D6" s="462"/>
      <c r="E6" s="462"/>
      <c r="F6" s="462"/>
      <c r="G6" s="460" t="s">
        <v>372</v>
      </c>
      <c r="H6" s="461">
        <v>182406918</v>
      </c>
      <c r="I6" s="462"/>
      <c r="J6" s="462"/>
      <c r="K6" s="463"/>
    </row>
    <row r="7" spans="1:11" ht="18.75">
      <c r="A7" s="459">
        <v>2</v>
      </c>
      <c r="B7" s="460" t="s">
        <v>373</v>
      </c>
      <c r="C7" s="461"/>
      <c r="D7" s="462"/>
      <c r="E7" s="462"/>
      <c r="F7" s="462"/>
      <c r="G7" s="460" t="s">
        <v>374</v>
      </c>
      <c r="H7" s="461"/>
      <c r="I7" s="462"/>
      <c r="J7" s="462"/>
      <c r="K7" s="463"/>
    </row>
    <row r="8" spans="1:11" ht="19.5" thickBot="1">
      <c r="A8" s="459">
        <v>3</v>
      </c>
      <c r="B8" s="523" t="s">
        <v>375</v>
      </c>
      <c r="C8" s="524"/>
      <c r="D8" s="525"/>
      <c r="E8" s="525"/>
      <c r="F8" s="525"/>
      <c r="G8" s="523" t="s">
        <v>376</v>
      </c>
      <c r="H8" s="524"/>
      <c r="I8" s="525"/>
      <c r="J8" s="525"/>
      <c r="K8" s="526"/>
    </row>
    <row r="9" spans="1:11" ht="19.5" thickBot="1">
      <c r="A9" s="522">
        <v>4</v>
      </c>
      <c r="B9" s="527" t="s">
        <v>377</v>
      </c>
      <c r="C9" s="528">
        <f>SUM(C6:C8)</f>
        <v>182406918</v>
      </c>
      <c r="D9" s="529"/>
      <c r="E9" s="529"/>
      <c r="F9" s="529"/>
      <c r="G9" s="530" t="s">
        <v>378</v>
      </c>
      <c r="H9" s="528">
        <f>SUM(H6:H8)</f>
        <v>182406918</v>
      </c>
      <c r="I9" s="529"/>
      <c r="J9" s="529"/>
      <c r="K9" s="531"/>
    </row>
    <row r="10" spans="1:3" ht="18.75">
      <c r="A10" s="464"/>
      <c r="B10" s="465"/>
      <c r="C10" s="466"/>
    </row>
    <row r="11" spans="1:3" ht="18.75">
      <c r="A11" s="464"/>
      <c r="B11" s="465"/>
      <c r="C11" s="466"/>
    </row>
    <row r="12" spans="1:11" s="447" customFormat="1" ht="51" customHeight="1">
      <c r="A12" s="550" t="s">
        <v>402</v>
      </c>
      <c r="B12" s="550"/>
      <c r="C12" s="550"/>
      <c r="D12" s="550"/>
      <c r="E12" s="550"/>
      <c r="F12" s="550"/>
      <c r="G12" s="550"/>
      <c r="H12" s="550"/>
      <c r="I12" s="550"/>
      <c r="J12" s="550"/>
      <c r="K12" s="550"/>
    </row>
    <row r="13" spans="1:18" s="447" customFormat="1" ht="19.5" thickBot="1">
      <c r="A13" s="446"/>
      <c r="B13" s="446"/>
      <c r="C13" s="446"/>
      <c r="D13" s="446"/>
      <c r="E13" s="446"/>
      <c r="F13" s="446"/>
      <c r="G13" s="446"/>
      <c r="H13" s="446"/>
      <c r="I13" s="446"/>
      <c r="J13" s="550" t="s">
        <v>389</v>
      </c>
      <c r="K13" s="550"/>
      <c r="L13" s="446"/>
      <c r="M13" s="446"/>
      <c r="N13" s="446"/>
      <c r="O13" s="446"/>
      <c r="P13" s="446"/>
      <c r="Q13" s="446"/>
      <c r="R13" s="446"/>
    </row>
    <row r="14" spans="1:11" s="449" customFormat="1" ht="18.75">
      <c r="A14" s="448" t="s">
        <v>363</v>
      </c>
      <c r="B14" s="551" t="s">
        <v>364</v>
      </c>
      <c r="C14" s="551"/>
      <c r="D14" s="551"/>
      <c r="E14" s="551"/>
      <c r="F14" s="551"/>
      <c r="G14" s="551" t="s">
        <v>365</v>
      </c>
      <c r="H14" s="551"/>
      <c r="I14" s="551"/>
      <c r="J14" s="551"/>
      <c r="K14" s="552"/>
    </row>
    <row r="15" spans="1:11" s="449" customFormat="1" ht="37.5">
      <c r="A15" s="450"/>
      <c r="B15" s="451" t="s">
        <v>366</v>
      </c>
      <c r="C15" s="452" t="s">
        <v>63</v>
      </c>
      <c r="D15" s="453" t="s">
        <v>367</v>
      </c>
      <c r="E15" s="453" t="s">
        <v>368</v>
      </c>
      <c r="F15" s="453" t="s">
        <v>369</v>
      </c>
      <c r="G15" s="453" t="s">
        <v>370</v>
      </c>
      <c r="H15" s="452" t="s">
        <v>63</v>
      </c>
      <c r="I15" s="453" t="s">
        <v>367</v>
      </c>
      <c r="J15" s="453" t="s">
        <v>368</v>
      </c>
      <c r="K15" s="454" t="s">
        <v>369</v>
      </c>
    </row>
    <row r="16" spans="1:11" ht="18.75">
      <c r="A16" s="455" t="s">
        <v>3</v>
      </c>
      <c r="B16" s="456" t="s">
        <v>4</v>
      </c>
      <c r="C16" s="456" t="s">
        <v>6</v>
      </c>
      <c r="D16" s="456" t="s">
        <v>7</v>
      </c>
      <c r="E16" s="456" t="s">
        <v>8</v>
      </c>
      <c r="F16" s="456" t="s">
        <v>9</v>
      </c>
      <c r="G16" s="456" t="s">
        <v>10</v>
      </c>
      <c r="H16" s="456" t="s">
        <v>11</v>
      </c>
      <c r="I16" s="456" t="s">
        <v>12</v>
      </c>
      <c r="J16" s="456" t="s">
        <v>13</v>
      </c>
      <c r="K16" s="457" t="s">
        <v>14</v>
      </c>
    </row>
    <row r="17" spans="1:11" ht="18.75">
      <c r="A17" s="459">
        <v>1</v>
      </c>
      <c r="B17" s="460" t="s">
        <v>371</v>
      </c>
      <c r="C17" s="467">
        <v>50671279</v>
      </c>
      <c r="D17" s="462"/>
      <c r="E17" s="462"/>
      <c r="F17" s="462"/>
      <c r="G17" s="460" t="s">
        <v>372</v>
      </c>
      <c r="H17" s="467">
        <v>50671279</v>
      </c>
      <c r="I17" s="462"/>
      <c r="J17" s="462"/>
      <c r="K17" s="463"/>
    </row>
    <row r="18" spans="1:11" ht="18.75">
      <c r="A18" s="459">
        <v>2</v>
      </c>
      <c r="B18" s="460" t="s">
        <v>373</v>
      </c>
      <c r="C18" s="467"/>
      <c r="D18" s="462"/>
      <c r="E18" s="462"/>
      <c r="F18" s="462"/>
      <c r="G18" s="460" t="s">
        <v>374</v>
      </c>
      <c r="H18" s="467"/>
      <c r="I18" s="462"/>
      <c r="J18" s="462"/>
      <c r="K18" s="463"/>
    </row>
    <row r="19" spans="1:11" ht="19.5" thickBot="1">
      <c r="A19" s="459">
        <v>3</v>
      </c>
      <c r="B19" s="523" t="s">
        <v>375</v>
      </c>
      <c r="C19" s="532"/>
      <c r="D19" s="525"/>
      <c r="E19" s="525"/>
      <c r="F19" s="525"/>
      <c r="G19" s="523" t="s">
        <v>376</v>
      </c>
      <c r="H19" s="532"/>
      <c r="I19" s="525"/>
      <c r="J19" s="525"/>
      <c r="K19" s="526"/>
    </row>
    <row r="20" spans="1:11" ht="19.5" thickBot="1">
      <c r="A20" s="522">
        <v>4</v>
      </c>
      <c r="B20" s="527" t="s">
        <v>377</v>
      </c>
      <c r="C20" s="533">
        <f>SUM(C17:C18)</f>
        <v>50671279</v>
      </c>
      <c r="D20" s="529"/>
      <c r="E20" s="529"/>
      <c r="F20" s="529"/>
      <c r="G20" s="530" t="s">
        <v>378</v>
      </c>
      <c r="H20" s="533">
        <f>SUM(H17:H18)</f>
        <v>50671279</v>
      </c>
      <c r="I20" s="529"/>
      <c r="J20" s="529"/>
      <c r="K20" s="531"/>
    </row>
    <row r="21" spans="1:11" ht="18.75">
      <c r="A21" s="464"/>
      <c r="B21" s="469"/>
      <c r="C21" s="477"/>
      <c r="D21" s="470"/>
      <c r="E21" s="470"/>
      <c r="F21" s="470"/>
      <c r="G21" s="470"/>
      <c r="H21" s="470"/>
      <c r="I21" s="470"/>
      <c r="J21" s="470"/>
      <c r="K21" s="470"/>
    </row>
    <row r="22" spans="1:3" ht="18.75">
      <c r="A22" s="464"/>
      <c r="B22" s="465"/>
      <c r="C22" s="466"/>
    </row>
    <row r="23" spans="1:11" s="447" customFormat="1" ht="51" customHeight="1">
      <c r="A23" s="464"/>
      <c r="B23" s="465"/>
      <c r="C23" s="466"/>
      <c r="D23" s="458"/>
      <c r="E23" s="458"/>
      <c r="F23" s="458"/>
      <c r="G23" s="458"/>
      <c r="H23" s="458"/>
      <c r="I23" s="458"/>
      <c r="J23" s="458"/>
      <c r="K23" s="458"/>
    </row>
    <row r="24" spans="1:18" s="447" customFormat="1" ht="18.75">
      <c r="A24" s="464"/>
      <c r="B24" s="465"/>
      <c r="C24" s="466"/>
      <c r="D24" s="458"/>
      <c r="E24" s="458"/>
      <c r="F24" s="458"/>
      <c r="G24" s="458"/>
      <c r="H24" s="458"/>
      <c r="I24" s="458"/>
      <c r="J24" s="458"/>
      <c r="K24" s="458"/>
      <c r="L24" s="446"/>
      <c r="M24" s="446"/>
      <c r="N24" s="446"/>
      <c r="O24" s="446"/>
      <c r="P24" s="446"/>
      <c r="Q24" s="446"/>
      <c r="R24" s="446"/>
    </row>
    <row r="25" spans="1:11" s="449" customFormat="1" ht="18.75">
      <c r="A25" s="464"/>
      <c r="B25" s="465"/>
      <c r="C25" s="466"/>
      <c r="D25" s="458"/>
      <c r="E25" s="458"/>
      <c r="F25" s="458"/>
      <c r="G25" s="458"/>
      <c r="H25" s="458"/>
      <c r="I25" s="458"/>
      <c r="J25" s="458"/>
      <c r="K25" s="458"/>
    </row>
    <row r="26" spans="1:11" s="449" customFormat="1" ht="18.75">
      <c r="A26" s="464"/>
      <c r="B26" s="465"/>
      <c r="C26" s="466"/>
      <c r="D26" s="458"/>
      <c r="E26" s="458"/>
      <c r="F26" s="458"/>
      <c r="G26" s="458"/>
      <c r="H26" s="458"/>
      <c r="I26" s="458"/>
      <c r="J26" s="458"/>
      <c r="K26" s="458"/>
    </row>
    <row r="27" spans="1:11" ht="18.75">
      <c r="A27" s="449"/>
      <c r="B27" s="468"/>
      <c r="C27" s="468"/>
      <c r="D27" s="449"/>
      <c r="E27" s="449"/>
      <c r="F27" s="449"/>
      <c r="G27" s="449"/>
      <c r="H27" s="449"/>
      <c r="I27" s="449"/>
      <c r="J27" s="449"/>
      <c r="K27" s="449"/>
    </row>
    <row r="28" spans="1:3" ht="18.75">
      <c r="A28" s="464"/>
      <c r="B28" s="465"/>
      <c r="C28" s="466"/>
    </row>
    <row r="29" spans="1:3" ht="18.75">
      <c r="A29" s="464"/>
      <c r="B29" s="465"/>
      <c r="C29" s="466"/>
    </row>
    <row r="30" spans="1:3" ht="18.75">
      <c r="A30" s="464"/>
      <c r="B30" s="465"/>
      <c r="C30" s="466"/>
    </row>
    <row r="31" spans="1:3" ht="18.75">
      <c r="A31" s="464"/>
      <c r="B31" s="465"/>
      <c r="C31" s="466"/>
    </row>
    <row r="32" spans="1:3" ht="18.75">
      <c r="A32" s="464"/>
      <c r="B32" s="465"/>
      <c r="C32" s="466"/>
    </row>
    <row r="33" spans="1:3" ht="18.75">
      <c r="A33" s="464"/>
      <c r="B33" s="465"/>
      <c r="C33" s="466"/>
    </row>
    <row r="34" spans="1:3" ht="18.75">
      <c r="A34" s="464"/>
      <c r="B34" s="465"/>
      <c r="C34" s="466"/>
    </row>
    <row r="35" spans="1:3" ht="18.75">
      <c r="A35" s="464"/>
      <c r="B35" s="465"/>
      <c r="C35" s="466"/>
    </row>
    <row r="36" spans="1:3" ht="18.75">
      <c r="A36" s="464"/>
      <c r="B36" s="465"/>
      <c r="C36" s="466"/>
    </row>
    <row r="37" spans="1:3" ht="18.75">
      <c r="A37" s="464"/>
      <c r="B37" s="465"/>
      <c r="C37" s="466"/>
    </row>
    <row r="38" spans="1:11" s="449" customFormat="1" ht="18.75">
      <c r="A38" s="464"/>
      <c r="B38" s="465"/>
      <c r="C38" s="466"/>
      <c r="D38" s="458"/>
      <c r="E38" s="458"/>
      <c r="F38" s="458"/>
      <c r="G38" s="458"/>
      <c r="H38" s="458"/>
      <c r="I38" s="458"/>
      <c r="J38" s="458"/>
      <c r="K38" s="458"/>
    </row>
    <row r="39" spans="1:3" ht="18.75">
      <c r="A39" s="464"/>
      <c r="B39" s="465"/>
      <c r="C39" s="466"/>
    </row>
    <row r="40" spans="1:3" ht="18.75">
      <c r="A40" s="464"/>
      <c r="B40" s="465"/>
      <c r="C40" s="466"/>
    </row>
    <row r="41" spans="1:3" ht="18.75">
      <c r="A41" s="464"/>
      <c r="B41" s="465"/>
      <c r="C41" s="466"/>
    </row>
    <row r="42" spans="1:3" ht="18.75">
      <c r="A42" s="464"/>
      <c r="B42" s="465"/>
      <c r="C42" s="466"/>
    </row>
    <row r="43" spans="1:3" ht="18.75">
      <c r="A43" s="464"/>
      <c r="B43" s="465"/>
      <c r="C43" s="466"/>
    </row>
    <row r="44" spans="1:3" ht="18.75">
      <c r="A44" s="464"/>
      <c r="B44" s="465"/>
      <c r="C44" s="466"/>
    </row>
    <row r="45" spans="1:11" ht="18.75">
      <c r="A45" s="449"/>
      <c r="B45" s="469"/>
      <c r="C45" s="469"/>
      <c r="D45" s="470"/>
      <c r="E45" s="470"/>
      <c r="F45" s="470"/>
      <c r="G45" s="470"/>
      <c r="H45" s="470"/>
      <c r="I45" s="470"/>
      <c r="J45" s="470"/>
      <c r="K45" s="470"/>
    </row>
    <row r="46" spans="1:3" ht="18.75">
      <c r="A46" s="464"/>
      <c r="B46" s="465"/>
      <c r="C46" s="466"/>
    </row>
    <row r="47" spans="1:3" ht="18.75">
      <c r="A47" s="471"/>
      <c r="B47" s="472"/>
      <c r="C47" s="472"/>
    </row>
    <row r="50" ht="18.75">
      <c r="A50" s="458"/>
    </row>
    <row r="51" ht="18.75">
      <c r="A51" s="458"/>
    </row>
    <row r="52" ht="18.75">
      <c r="A52" s="458"/>
    </row>
    <row r="53" ht="18.75">
      <c r="A53" s="458"/>
    </row>
    <row r="54" ht="18.75">
      <c r="A54" s="458"/>
    </row>
    <row r="55" ht="18.75">
      <c r="A55" s="458"/>
    </row>
    <row r="56" spans="1:11" s="470" customFormat="1" ht="18.75">
      <c r="A56" s="458"/>
      <c r="B56" s="458"/>
      <c r="C56" s="458"/>
      <c r="D56" s="458"/>
      <c r="E56" s="458"/>
      <c r="F56" s="458"/>
      <c r="G56" s="458"/>
      <c r="H56" s="458"/>
      <c r="I56" s="458"/>
      <c r="J56" s="458"/>
      <c r="K56" s="458"/>
    </row>
    <row r="57" ht="18.75">
      <c r="A57" s="458"/>
    </row>
  </sheetData>
  <sheetProtection/>
  <mergeCells count="8">
    <mergeCell ref="A12:K12"/>
    <mergeCell ref="J13:K13"/>
    <mergeCell ref="B14:F14"/>
    <mergeCell ref="G14:K14"/>
    <mergeCell ref="A1:K1"/>
    <mergeCell ref="J2:K2"/>
    <mergeCell ref="B3:F3"/>
    <mergeCell ref="G3:K3"/>
  </mergeCells>
  <printOptions horizontalCentered="1"/>
  <pageMargins left="0.7" right="0.7" top="0.75" bottom="0.75" header="0.3" footer="0.3"/>
  <pageSetup fitToHeight="1" fitToWidth="1" horizontalDpi="300" verticalDpi="300" orientation="landscape" paperSize="9" scale="58" r:id="rId1"/>
  <headerFooter alignWithMargins="0">
    <oddHeader>&amp;R&amp;"Times New Roman CE,Félkövér dőlt"&amp;12 8. számú melléklet&amp;"Times New Roman CE,Normál"&amp;10
</oddHeader>
    <oddFooter>&amp;C&amp;P. oldal, összesen: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view="pageLayout" zoomScaleNormal="87" workbookViewId="0" topLeftCell="B1">
      <selection activeCell="F8" sqref="F8"/>
    </sheetView>
  </sheetViews>
  <sheetFormatPr defaultColWidth="9.00390625" defaultRowHeight="12.75"/>
  <cols>
    <col min="1" max="1" width="6.875" style="10" customWidth="1"/>
    <col min="2" max="2" width="37.625" style="5" customWidth="1"/>
    <col min="3" max="8" width="12.875" style="5" customWidth="1"/>
    <col min="9" max="9" width="13.875" style="5" customWidth="1"/>
    <col min="10" max="16384" width="9.375" style="5" customWidth="1"/>
  </cols>
  <sheetData>
    <row r="1" ht="14.25" thickBot="1">
      <c r="I1" s="66" t="s">
        <v>387</v>
      </c>
    </row>
    <row r="2" spans="1:9" s="7" customFormat="1" ht="26.25" customHeight="1">
      <c r="A2" s="558" t="s">
        <v>65</v>
      </c>
      <c r="B2" s="553" t="s">
        <v>106</v>
      </c>
      <c r="C2" s="560" t="s">
        <v>107</v>
      </c>
      <c r="D2" s="560" t="s">
        <v>414</v>
      </c>
      <c r="E2" s="555" t="s">
        <v>64</v>
      </c>
      <c r="F2" s="556"/>
      <c r="G2" s="556"/>
      <c r="H2" s="557"/>
      <c r="I2" s="553" t="s">
        <v>35</v>
      </c>
    </row>
    <row r="3" spans="1:9" s="8" customFormat="1" ht="32.25" customHeight="1" thickBot="1">
      <c r="A3" s="559"/>
      <c r="B3" s="554"/>
      <c r="C3" s="554"/>
      <c r="D3" s="561"/>
      <c r="E3" s="24" t="s">
        <v>403</v>
      </c>
      <c r="F3" s="11" t="s">
        <v>405</v>
      </c>
      <c r="G3" s="11" t="s">
        <v>415</v>
      </c>
      <c r="H3" s="12" t="s">
        <v>416</v>
      </c>
      <c r="I3" s="554"/>
    </row>
    <row r="4" spans="1:9" s="9" customFormat="1" ht="18" customHeight="1" thickBot="1">
      <c r="A4" s="51">
        <v>1</v>
      </c>
      <c r="B4" s="52">
        <v>2</v>
      </c>
      <c r="C4" s="53">
        <v>3</v>
      </c>
      <c r="D4" s="52">
        <v>4</v>
      </c>
      <c r="E4" s="51">
        <v>5</v>
      </c>
      <c r="F4" s="53">
        <v>6</v>
      </c>
      <c r="G4" s="53">
        <v>7</v>
      </c>
      <c r="H4" s="54">
        <v>8</v>
      </c>
      <c r="I4" s="55" t="s">
        <v>108</v>
      </c>
    </row>
    <row r="5" spans="1:9" ht="33.75" customHeight="1" thickBot="1">
      <c r="A5" s="23" t="s">
        <v>3</v>
      </c>
      <c r="B5" s="107" t="s">
        <v>66</v>
      </c>
      <c r="C5" s="94"/>
      <c r="D5" s="133">
        <f>SUM(D6:D7)</f>
        <v>0</v>
      </c>
      <c r="E5" s="134">
        <f>SUM(E6:E7)</f>
        <v>0</v>
      </c>
      <c r="F5" s="135">
        <f>SUM(F6:F7)</f>
        <v>0</v>
      </c>
      <c r="G5" s="135">
        <f>SUM(G6:G7)</f>
        <v>0</v>
      </c>
      <c r="H5" s="136">
        <f>SUM(H6:H7)</f>
        <v>0</v>
      </c>
      <c r="I5" s="137">
        <f>SUM(D5:H5)</f>
        <v>0</v>
      </c>
    </row>
    <row r="6" spans="1:9" ht="21" customHeight="1">
      <c r="A6" s="13" t="s">
        <v>4</v>
      </c>
      <c r="B6" s="108" t="s">
        <v>185</v>
      </c>
      <c r="C6" s="96"/>
      <c r="D6" s="95"/>
      <c r="E6" s="77"/>
      <c r="F6" s="74"/>
      <c r="G6" s="74"/>
      <c r="H6" s="76"/>
      <c r="I6" s="138">
        <f aca="true" t="shared" si="0" ref="I6:I17">SUM(D6:H6)</f>
        <v>0</v>
      </c>
    </row>
    <row r="7" spans="1:9" ht="21" customHeight="1" thickBot="1">
      <c r="A7" s="13" t="s">
        <v>6</v>
      </c>
      <c r="B7" s="108" t="s">
        <v>186</v>
      </c>
      <c r="C7" s="96"/>
      <c r="D7" s="95"/>
      <c r="E7" s="77"/>
      <c r="F7" s="74"/>
      <c r="G7" s="74"/>
      <c r="H7" s="76"/>
      <c r="I7" s="138">
        <f t="shared" si="0"/>
        <v>0</v>
      </c>
    </row>
    <row r="8" spans="1:9" ht="36" customHeight="1" thickBot="1">
      <c r="A8" s="23" t="s">
        <v>7</v>
      </c>
      <c r="B8" s="109" t="s">
        <v>68</v>
      </c>
      <c r="C8" s="94"/>
      <c r="D8" s="133">
        <f aca="true" t="shared" si="1" ref="D8:I8">SUM(D9:D12)</f>
        <v>0</v>
      </c>
      <c r="E8" s="133">
        <f t="shared" si="1"/>
        <v>0</v>
      </c>
      <c r="F8" s="133">
        <f t="shared" si="1"/>
        <v>0</v>
      </c>
      <c r="G8" s="133">
        <f t="shared" si="1"/>
        <v>0</v>
      </c>
      <c r="H8" s="133">
        <f t="shared" si="1"/>
        <v>0</v>
      </c>
      <c r="I8" s="133">
        <f t="shared" si="1"/>
        <v>0</v>
      </c>
    </row>
    <row r="9" spans="1:9" ht="21" customHeight="1">
      <c r="A9" s="13" t="s">
        <v>8</v>
      </c>
      <c r="B9" s="108" t="s">
        <v>184</v>
      </c>
      <c r="C9" s="96"/>
      <c r="D9" s="95"/>
      <c r="E9" s="77"/>
      <c r="F9" s="74"/>
      <c r="G9" s="74"/>
      <c r="H9" s="76"/>
      <c r="I9" s="138">
        <f>SUM(D9:H9)</f>
        <v>0</v>
      </c>
    </row>
    <row r="10" spans="1:9" ht="21" customHeight="1">
      <c r="A10" s="13" t="s">
        <v>9</v>
      </c>
      <c r="B10" s="110" t="s">
        <v>178</v>
      </c>
      <c r="C10" s="96"/>
      <c r="D10" s="95"/>
      <c r="E10" s="77"/>
      <c r="F10" s="74"/>
      <c r="G10" s="74"/>
      <c r="H10" s="76"/>
      <c r="I10" s="138">
        <f>SUM(D10:H10)</f>
        <v>0</v>
      </c>
    </row>
    <row r="11" spans="1:9" ht="21" customHeight="1">
      <c r="A11" s="13" t="s">
        <v>10</v>
      </c>
      <c r="B11" s="108" t="s">
        <v>224</v>
      </c>
      <c r="C11" s="96"/>
      <c r="D11" s="95"/>
      <c r="E11" s="77"/>
      <c r="F11" s="74"/>
      <c r="G11" s="74"/>
      <c r="H11" s="76"/>
      <c r="I11" s="138">
        <f>SUM(D11:H11)</f>
        <v>0</v>
      </c>
    </row>
    <row r="12" spans="1:9" ht="18" customHeight="1" thickBot="1">
      <c r="A12" s="13" t="s">
        <v>11</v>
      </c>
      <c r="B12" s="108" t="s">
        <v>225</v>
      </c>
      <c r="C12" s="96"/>
      <c r="D12" s="95"/>
      <c r="E12" s="77"/>
      <c r="F12" s="74"/>
      <c r="G12" s="74"/>
      <c r="H12" s="76"/>
      <c r="I12" s="138">
        <f>SUM(D12:H12)</f>
        <v>0</v>
      </c>
    </row>
    <row r="13" spans="1:9" ht="21" customHeight="1" thickBot="1">
      <c r="A13" s="23" t="s">
        <v>12</v>
      </c>
      <c r="B13" s="109" t="s">
        <v>69</v>
      </c>
      <c r="C13" s="94"/>
      <c r="D13" s="133">
        <f>SUM(D14:D14)</f>
        <v>0</v>
      </c>
      <c r="E13" s="134">
        <f>SUM(E14:E14)</f>
        <v>0</v>
      </c>
      <c r="F13" s="135">
        <f>SUM(F14:F14)</f>
        <v>0</v>
      </c>
      <c r="G13" s="135">
        <f>SUM(G14:G14)</f>
        <v>0</v>
      </c>
      <c r="H13" s="136">
        <f>SUM(H14:H14)</f>
        <v>0</v>
      </c>
      <c r="I13" s="137">
        <f t="shared" si="0"/>
        <v>0</v>
      </c>
    </row>
    <row r="14" spans="1:9" ht="21" customHeight="1" thickBot="1">
      <c r="A14" s="13" t="s">
        <v>13</v>
      </c>
      <c r="B14" s="108" t="s">
        <v>67</v>
      </c>
      <c r="C14" s="96"/>
      <c r="D14" s="95"/>
      <c r="E14" s="77"/>
      <c r="F14" s="74"/>
      <c r="G14" s="74"/>
      <c r="H14" s="76"/>
      <c r="I14" s="138">
        <f t="shared" si="0"/>
        <v>0</v>
      </c>
    </row>
    <row r="15" spans="1:9" ht="21" customHeight="1" thickBot="1">
      <c r="A15" s="23" t="s">
        <v>14</v>
      </c>
      <c r="B15" s="109" t="s">
        <v>70</v>
      </c>
      <c r="C15" s="94"/>
      <c r="D15" s="133">
        <f>SUM(D16:D16)</f>
        <v>0</v>
      </c>
      <c r="E15" s="134">
        <f>SUM(E16:E16)</f>
        <v>0</v>
      </c>
      <c r="F15" s="135">
        <f>SUM(F16:F16)</f>
        <v>0</v>
      </c>
      <c r="G15" s="135">
        <f>SUM(G16:G16)</f>
        <v>0</v>
      </c>
      <c r="H15" s="136">
        <f>SUM(H16:H16)</f>
        <v>0</v>
      </c>
      <c r="I15" s="137">
        <f t="shared" si="0"/>
        <v>0</v>
      </c>
    </row>
    <row r="16" spans="1:9" ht="21" customHeight="1" thickBot="1">
      <c r="A16" s="13" t="s">
        <v>15</v>
      </c>
      <c r="B16" s="108"/>
      <c r="C16" s="96"/>
      <c r="D16" s="95"/>
      <c r="E16" s="77"/>
      <c r="F16" s="74"/>
      <c r="G16" s="74"/>
      <c r="H16" s="76"/>
      <c r="I16" s="138">
        <f t="shared" si="0"/>
        <v>0</v>
      </c>
    </row>
    <row r="17" spans="1:9" ht="21" customHeight="1" thickBot="1">
      <c r="A17" s="23" t="s">
        <v>16</v>
      </c>
      <c r="B17" s="107" t="s">
        <v>71</v>
      </c>
      <c r="C17" s="97"/>
      <c r="D17" s="133">
        <f>D5+D8+D13+D15</f>
        <v>0</v>
      </c>
      <c r="E17" s="134">
        <f>E5+E8+E13+E15</f>
        <v>0</v>
      </c>
      <c r="F17" s="135">
        <f>F5+F8+F13+F15</f>
        <v>0</v>
      </c>
      <c r="G17" s="135">
        <f>G5+G8+G13+G15</f>
        <v>0</v>
      </c>
      <c r="H17" s="136">
        <f>H5+H8+H13+H15</f>
        <v>0</v>
      </c>
      <c r="I17" s="137">
        <f t="shared" si="0"/>
        <v>0</v>
      </c>
    </row>
  </sheetData>
  <sheetProtection/>
  <mergeCells count="6">
    <mergeCell ref="I2:I3"/>
    <mergeCell ref="E2:H2"/>
    <mergeCell ref="A2:A3"/>
    <mergeCell ref="B2:B3"/>
    <mergeCell ref="C2:C3"/>
    <mergeCell ref="D2:D3"/>
  </mergeCells>
  <printOptions horizontalCentered="1"/>
  <pageMargins left="0.7" right="0.7" top="0.75" bottom="0.75" header="0.3" footer="0.3"/>
  <pageSetup horizontalDpi="300" verticalDpi="300" orientation="landscape" paperSize="9" r:id="rId1"/>
  <headerFooter alignWithMargins="0">
    <oddHeader>&amp;C&amp;"Times New Roman CE,Félkövér"&amp;14Többéves kihatással járó döntésekből származó kötelezettségek
célok szerint, évenkénti bontásban&amp;R&amp;"Times New Roman CE,Félkövér dőlt"&amp;12 9. számú melléklet</oddHeader>
    <oddFooter>&amp;C&amp;P. oldal, összesen: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4:C12"/>
  <sheetViews>
    <sheetView view="pageLayout" workbookViewId="0" topLeftCell="A1">
      <selection activeCell="C44" sqref="C44"/>
    </sheetView>
  </sheetViews>
  <sheetFormatPr defaultColWidth="9.00390625" defaultRowHeight="12.75"/>
  <cols>
    <col min="1" max="1" width="47.50390625" style="17" bestFit="1" customWidth="1"/>
    <col min="2" max="2" width="20.625" style="1" customWidth="1"/>
    <col min="3" max="3" width="24.50390625" style="1" customWidth="1"/>
    <col min="4" max="4" width="19.00390625" style="1" customWidth="1"/>
    <col min="5" max="16384" width="9.375" style="1" customWidth="1"/>
  </cols>
  <sheetData>
    <row r="4" spans="1:3" s="5" customFormat="1" ht="24" customHeight="1" thickBot="1">
      <c r="A4" s="16"/>
      <c r="B4" s="562" t="s">
        <v>387</v>
      </c>
      <c r="C4" s="562"/>
    </row>
    <row r="5" spans="1:3" s="18" customFormat="1" ht="22.5" customHeight="1" thickBot="1">
      <c r="A5" s="25" t="s">
        <v>226</v>
      </c>
      <c r="B5" s="263" t="s">
        <v>222</v>
      </c>
      <c r="C5" s="26" t="s">
        <v>223</v>
      </c>
    </row>
    <row r="6" spans="1:3" ht="34.5" customHeight="1">
      <c r="A6" s="91"/>
      <c r="B6" s="72"/>
      <c r="C6" s="265"/>
    </row>
    <row r="7" spans="1:3" ht="30" customHeight="1">
      <c r="A7" s="92"/>
      <c r="B7" s="75"/>
      <c r="C7" s="266"/>
    </row>
    <row r="8" spans="1:3" ht="26.25" customHeight="1">
      <c r="A8" s="93"/>
      <c r="B8" s="75"/>
      <c r="C8" s="266"/>
    </row>
    <row r="9" spans="1:3" ht="26.25" customHeight="1">
      <c r="A9" s="93"/>
      <c r="B9" s="75"/>
      <c r="C9" s="266"/>
    </row>
    <row r="10" spans="1:3" ht="31.5" customHeight="1">
      <c r="A10" s="93"/>
      <c r="B10" s="75"/>
      <c r="C10" s="266"/>
    </row>
    <row r="11" spans="1:3" ht="18" customHeight="1" thickBot="1">
      <c r="A11" s="92"/>
      <c r="B11" s="75"/>
      <c r="C11" s="266"/>
    </row>
    <row r="12" spans="1:3" ht="25.5" customHeight="1" thickBot="1">
      <c r="A12" s="163" t="s">
        <v>56</v>
      </c>
      <c r="B12" s="264">
        <f>SUM(B6:B11)</f>
        <v>0</v>
      </c>
      <c r="C12" s="127">
        <f>SUM(C6:C11)</f>
        <v>0</v>
      </c>
    </row>
    <row r="13" ht="19.5" customHeight="1"/>
    <row r="14" ht="21.75" customHeight="1"/>
  </sheetData>
  <sheetProtection/>
  <mergeCells count="1">
    <mergeCell ref="B4:C4"/>
  </mergeCells>
  <printOptions horizontalCentered="1"/>
  <pageMargins left="0.7" right="0.7" top="0.75" bottom="0.75" header="0.3" footer="0.3"/>
  <pageSetup horizontalDpi="300" verticalDpi="300" orientation="portrait" paperSize="9" r:id="rId1"/>
  <headerFooter alignWithMargins="0">
    <oddHeader>&amp;C&amp;"Times New Roman CE,Félkövér"&amp;14
Mórágy Község Önkormányzatának EU-s eszközök támogatásával megvalósuló projektjei
&amp;R&amp;"Times New Roman CE,Félkövér dőlt"&amp;11 10. számú melléklet&amp;"Times New Roman CE,Dőlt"&amp;12
</oddHeader>
    <oddFooter>&amp;C&amp;P. oldal, összesen: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5"/>
  <sheetViews>
    <sheetView view="pageLayout" zoomScaleNormal="90" workbookViewId="0" topLeftCell="B1">
      <selection activeCell="B5" sqref="B5:B7"/>
    </sheetView>
  </sheetViews>
  <sheetFormatPr defaultColWidth="9.00390625" defaultRowHeight="12.75"/>
  <cols>
    <col min="1" max="1" width="6.875" style="10" customWidth="1"/>
    <col min="2" max="2" width="43.50390625" style="5" customWidth="1"/>
    <col min="3" max="4" width="12.875" style="5" customWidth="1"/>
    <col min="5" max="5" width="14.625" style="5" customWidth="1"/>
    <col min="6" max="6" width="13.50390625" style="5" customWidth="1"/>
    <col min="7" max="7" width="13.875" style="5" customWidth="1"/>
    <col min="8" max="8" width="15.375" style="5" customWidth="1"/>
    <col min="9" max="16384" width="9.375" style="5" customWidth="1"/>
  </cols>
  <sheetData>
    <row r="1" ht="14.25" thickBot="1">
      <c r="H1" s="66" t="s">
        <v>387</v>
      </c>
    </row>
    <row r="2" spans="1:8" s="7" customFormat="1" ht="26.25" customHeight="1">
      <c r="A2" s="563" t="s">
        <v>65</v>
      </c>
      <c r="B2" s="565" t="s">
        <v>73</v>
      </c>
      <c r="C2" s="563" t="s">
        <v>110</v>
      </c>
      <c r="D2" s="563" t="s">
        <v>109</v>
      </c>
      <c r="E2" s="204" t="s">
        <v>72</v>
      </c>
      <c r="F2" s="111"/>
      <c r="G2" s="111"/>
      <c r="H2" s="112"/>
    </row>
    <row r="3" spans="1:8" s="8" customFormat="1" ht="32.25" customHeight="1" thickBot="1">
      <c r="A3" s="564"/>
      <c r="B3" s="566"/>
      <c r="C3" s="566"/>
      <c r="D3" s="564"/>
      <c r="E3" s="113" t="s">
        <v>390</v>
      </c>
      <c r="F3" s="114" t="s">
        <v>393</v>
      </c>
      <c r="G3" s="114" t="s">
        <v>403</v>
      </c>
      <c r="H3" s="115" t="s">
        <v>417</v>
      </c>
    </row>
    <row r="4" spans="1:8" s="9" customFormat="1" ht="18" customHeight="1" thickBot="1">
      <c r="A4" s="98">
        <v>1</v>
      </c>
      <c r="B4" s="99">
        <v>2</v>
      </c>
      <c r="C4" s="99">
        <v>3</v>
      </c>
      <c r="D4" s="100">
        <v>4</v>
      </c>
      <c r="E4" s="98">
        <v>5</v>
      </c>
      <c r="F4" s="100">
        <v>6</v>
      </c>
      <c r="G4" s="100">
        <v>7</v>
      </c>
      <c r="H4" s="101">
        <v>8</v>
      </c>
    </row>
    <row r="5" spans="1:8" ht="18" customHeight="1" thickBot="1">
      <c r="A5" s="102" t="s">
        <v>3</v>
      </c>
      <c r="B5" s="107" t="s">
        <v>74</v>
      </c>
      <c r="C5" s="103"/>
      <c r="D5" s="104"/>
      <c r="E5" s="207">
        <f>SUM(E6:E9)</f>
        <v>0</v>
      </c>
      <c r="F5" s="126">
        <f>SUM(F6:F9)</f>
        <v>0</v>
      </c>
      <c r="G5" s="126">
        <f>SUM(G6:G9)</f>
        <v>0</v>
      </c>
      <c r="H5" s="127">
        <f>SUM(H6:H9)</f>
        <v>0</v>
      </c>
    </row>
    <row r="6" spans="1:8" ht="18" customHeight="1">
      <c r="A6" s="105" t="s">
        <v>4</v>
      </c>
      <c r="B6" s="108" t="s">
        <v>228</v>
      </c>
      <c r="C6" s="106"/>
      <c r="D6" s="96"/>
      <c r="E6" s="77"/>
      <c r="F6" s="74"/>
      <c r="G6" s="74"/>
      <c r="H6" s="76"/>
    </row>
    <row r="7" spans="1:8" ht="18" customHeight="1">
      <c r="A7" s="105" t="s">
        <v>6</v>
      </c>
      <c r="B7" s="108" t="s">
        <v>67</v>
      </c>
      <c r="C7" s="106"/>
      <c r="D7" s="96"/>
      <c r="E7" s="77"/>
      <c r="F7" s="74"/>
      <c r="G7" s="74"/>
      <c r="H7" s="76"/>
    </row>
    <row r="8" spans="1:8" ht="18" customHeight="1">
      <c r="A8" s="105" t="s">
        <v>7</v>
      </c>
      <c r="B8" s="108" t="s">
        <v>67</v>
      </c>
      <c r="C8" s="106"/>
      <c r="D8" s="96"/>
      <c r="E8" s="77"/>
      <c r="F8" s="74"/>
      <c r="G8" s="74"/>
      <c r="H8" s="76"/>
    </row>
    <row r="9" spans="1:8" ht="18" customHeight="1" thickBot="1">
      <c r="A9" s="105" t="s">
        <v>8</v>
      </c>
      <c r="B9" s="108" t="s">
        <v>67</v>
      </c>
      <c r="C9" s="106"/>
      <c r="D9" s="96"/>
      <c r="E9" s="77"/>
      <c r="F9" s="74"/>
      <c r="G9" s="74"/>
      <c r="H9" s="76"/>
    </row>
    <row r="10" spans="1:8" ht="18" customHeight="1" thickBot="1">
      <c r="A10" s="102" t="s">
        <v>9</v>
      </c>
      <c r="B10" s="107" t="s">
        <v>75</v>
      </c>
      <c r="C10" s="103"/>
      <c r="D10" s="104"/>
      <c r="E10" s="207">
        <f>SUM(E11:E14)</f>
        <v>0</v>
      </c>
      <c r="F10" s="159">
        <f>SUM(F11:F14)</f>
        <v>0</v>
      </c>
      <c r="G10" s="159">
        <f>SUM(G11:G14)</f>
        <v>0</v>
      </c>
      <c r="H10" s="131">
        <f>SUM(H11:H14)</f>
        <v>0</v>
      </c>
    </row>
    <row r="11" spans="1:8" ht="18" customHeight="1">
      <c r="A11" s="105" t="s">
        <v>10</v>
      </c>
      <c r="B11" s="108" t="s">
        <v>187</v>
      </c>
      <c r="C11" s="106"/>
      <c r="D11" s="96"/>
      <c r="E11" s="77"/>
      <c r="F11" s="74"/>
      <c r="G11" s="74"/>
      <c r="H11" s="76"/>
    </row>
    <row r="12" spans="1:8" ht="18" customHeight="1">
      <c r="A12" s="105" t="s">
        <v>11</v>
      </c>
      <c r="B12" s="108"/>
      <c r="C12" s="106"/>
      <c r="D12" s="96"/>
      <c r="E12" s="77"/>
      <c r="F12" s="74"/>
      <c r="G12" s="74"/>
      <c r="H12" s="76"/>
    </row>
    <row r="13" spans="1:8" ht="18" customHeight="1">
      <c r="A13" s="105" t="s">
        <v>12</v>
      </c>
      <c r="B13" s="108" t="s">
        <v>67</v>
      </c>
      <c r="C13" s="106"/>
      <c r="D13" s="96"/>
      <c r="E13" s="77"/>
      <c r="F13" s="74"/>
      <c r="G13" s="74"/>
      <c r="H13" s="76"/>
    </row>
    <row r="14" spans="1:8" ht="18" customHeight="1" thickBot="1">
      <c r="A14" s="105" t="s">
        <v>13</v>
      </c>
      <c r="B14" s="108" t="s">
        <v>67</v>
      </c>
      <c r="C14" s="106"/>
      <c r="D14" s="96"/>
      <c r="E14" s="77"/>
      <c r="F14" s="74"/>
      <c r="G14" s="74"/>
      <c r="H14" s="76"/>
    </row>
    <row r="15" spans="1:8" ht="18" customHeight="1" thickBot="1">
      <c r="A15" s="102" t="s">
        <v>14</v>
      </c>
      <c r="B15" s="107" t="s">
        <v>76</v>
      </c>
      <c r="C15" s="103"/>
      <c r="D15" s="104"/>
      <c r="E15" s="160">
        <f>E5+E10</f>
        <v>0</v>
      </c>
      <c r="F15" s="126">
        <f>F5+F10</f>
        <v>0</v>
      </c>
      <c r="G15" s="126">
        <f>G5+G10</f>
        <v>0</v>
      </c>
      <c r="H15" s="127">
        <f>H5+H10</f>
        <v>0</v>
      </c>
    </row>
  </sheetData>
  <sheetProtection/>
  <mergeCells count="4">
    <mergeCell ref="A2:A3"/>
    <mergeCell ref="B2:B3"/>
    <mergeCell ref="C2:C3"/>
    <mergeCell ref="D2:D3"/>
  </mergeCells>
  <printOptions horizontalCentered="1"/>
  <pageMargins left="0.7" right="0.7" top="0.75" bottom="0.75" header="0.3" footer="0.3"/>
  <pageSetup horizontalDpi="300" verticalDpi="300" orientation="landscape" paperSize="9" scale="105" r:id="rId1"/>
  <headerFooter alignWithMargins="0">
    <oddHeader>&amp;C&amp;"Times New Roman CE,Félkövér"&amp;14Az önkormányzat által felvett hitelállomány alakulása
 lejárat és eszközök szerinti bontásban&amp;R&amp;"Times New Roman CE,Félkövér dőlt"&amp;12 11. számú melléklet</oddHeader>
    <oddFooter>&amp;C&amp;P. oldal, összesen: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10"/>
  <sheetViews>
    <sheetView view="pageLayout" workbookViewId="0" topLeftCell="A1">
      <selection activeCell="B9" sqref="B9"/>
    </sheetView>
  </sheetViews>
  <sheetFormatPr defaultColWidth="9.00390625" defaultRowHeight="12.75"/>
  <cols>
    <col min="1" max="1" width="47.875" style="17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2" s="5" customFormat="1" ht="81" customHeight="1" thickBot="1">
      <c r="A1" s="16"/>
      <c r="B1" s="67" t="s">
        <v>387</v>
      </c>
    </row>
    <row r="2" spans="1:2" s="18" customFormat="1" ht="22.5" customHeight="1" thickBot="1">
      <c r="A2" s="25" t="s">
        <v>62</v>
      </c>
      <c r="B2" s="26" t="s">
        <v>63</v>
      </c>
    </row>
    <row r="3" spans="1:2" ht="18" customHeight="1">
      <c r="A3" s="251" t="s">
        <v>179</v>
      </c>
      <c r="B3" s="73"/>
    </row>
    <row r="4" spans="1:2" ht="18" customHeight="1">
      <c r="A4" s="92" t="s">
        <v>180</v>
      </c>
      <c r="B4" s="76">
        <v>300000</v>
      </c>
    </row>
    <row r="5" spans="1:2" ht="18" customHeight="1">
      <c r="A5" s="252" t="s">
        <v>181</v>
      </c>
      <c r="B5" s="76"/>
    </row>
    <row r="6" spans="1:2" ht="18" customHeight="1">
      <c r="A6" s="542" t="s">
        <v>406</v>
      </c>
      <c r="B6" s="76">
        <v>8001960</v>
      </c>
    </row>
    <row r="7" spans="1:2" ht="18" customHeight="1">
      <c r="A7" s="93" t="s">
        <v>418</v>
      </c>
      <c r="B7" s="76">
        <v>1885418</v>
      </c>
    </row>
    <row r="8" spans="1:2" ht="27" customHeight="1">
      <c r="A8" s="541" t="s">
        <v>360</v>
      </c>
      <c r="B8" s="76">
        <v>4050000</v>
      </c>
    </row>
    <row r="9" spans="1:2" ht="13.5" thickBot="1">
      <c r="A9" s="93" t="s">
        <v>361</v>
      </c>
      <c r="B9" s="76">
        <v>1000000</v>
      </c>
    </row>
    <row r="10" spans="1:2" ht="18" customHeight="1" thickBot="1">
      <c r="A10" s="163" t="s">
        <v>56</v>
      </c>
      <c r="B10" s="127">
        <f>SUM(B3:B9)</f>
        <v>15237378</v>
      </c>
    </row>
    <row r="11" ht="18" customHeight="1"/>
    <row r="13" ht="18" customHeight="1"/>
    <row r="14" ht="18" customHeight="1"/>
  </sheetData>
  <sheetProtection/>
  <printOptions horizontalCentered="1"/>
  <pageMargins left="0.7" right="0.7" top="0.75" bottom="0.75" header="0.3" footer="0.3"/>
  <pageSetup horizontalDpi="300" verticalDpi="300" orientation="portrait" paperSize="9" r:id="rId1"/>
  <headerFooter alignWithMargins="0">
    <oddHeader>&amp;C&amp;"Times New Roman CE,Félkövér"&amp;14
Mórágy Község Önkormányzata által
 átadott pénzeszközök, támogatásértékű kiadások&amp;R&amp;"Times New Roman CE,Félkövér dőlt"12. számú melléklet&amp;"Times New Roman CE,Dőlt"&amp;12
</oddHeader>
    <oddFooter>&amp;C&amp;P. oldal, összesen: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18"/>
  <sheetViews>
    <sheetView view="pageLayout" workbookViewId="0" topLeftCell="A1">
      <selection activeCell="D5" sqref="D5"/>
    </sheetView>
  </sheetViews>
  <sheetFormatPr defaultColWidth="9.00390625" defaultRowHeight="12.75"/>
  <cols>
    <col min="1" max="1" width="6.50390625" style="2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4" s="20" customFormat="1" ht="63.75" customHeight="1" thickBot="1">
      <c r="A1" s="19"/>
      <c r="D1" s="479" t="s">
        <v>387</v>
      </c>
    </row>
    <row r="2" spans="1:4" s="3" customFormat="1" ht="48" customHeight="1" thickBot="1">
      <c r="A2" s="25" t="s">
        <v>1</v>
      </c>
      <c r="B2" s="4" t="s">
        <v>2</v>
      </c>
      <c r="C2" s="4" t="s">
        <v>77</v>
      </c>
      <c r="D2" s="26" t="s">
        <v>78</v>
      </c>
    </row>
    <row r="3" spans="1:4" s="3" customFormat="1" ht="18" customHeight="1" thickBot="1">
      <c r="A3" s="116">
        <v>1</v>
      </c>
      <c r="B3" s="117">
        <v>2</v>
      </c>
      <c r="C3" s="117">
        <v>3</v>
      </c>
      <c r="D3" s="118">
        <v>4</v>
      </c>
    </row>
    <row r="4" spans="1:4" ht="12.75">
      <c r="A4" s="27" t="s">
        <v>3</v>
      </c>
      <c r="B4" s="119"/>
      <c r="C4" s="71"/>
      <c r="D4" s="73"/>
    </row>
    <row r="5" spans="1:4" ht="18" customHeight="1">
      <c r="A5" s="28" t="s">
        <v>4</v>
      </c>
      <c r="B5" s="120"/>
      <c r="C5" s="74"/>
      <c r="D5" s="76"/>
    </row>
    <row r="6" spans="1:4" ht="18" customHeight="1">
      <c r="A6" s="27" t="s">
        <v>7</v>
      </c>
      <c r="B6" s="120"/>
      <c r="C6" s="74"/>
      <c r="D6" s="76"/>
    </row>
    <row r="7" spans="1:4" ht="18" customHeight="1">
      <c r="A7" s="28" t="s">
        <v>8</v>
      </c>
      <c r="B7" s="120"/>
      <c r="C7" s="74"/>
      <c r="D7" s="76"/>
    </row>
    <row r="8" spans="1:4" ht="18" customHeight="1">
      <c r="A8" s="28" t="s">
        <v>9</v>
      </c>
      <c r="B8" s="120"/>
      <c r="C8" s="74"/>
      <c r="D8" s="76"/>
    </row>
    <row r="9" spans="1:4" ht="18" customHeight="1">
      <c r="A9" s="27" t="s">
        <v>10</v>
      </c>
      <c r="B9" s="120"/>
      <c r="C9" s="74"/>
      <c r="D9" s="76"/>
    </row>
    <row r="10" spans="1:4" ht="18" customHeight="1">
      <c r="A10" s="28" t="s">
        <v>11</v>
      </c>
      <c r="B10" s="120"/>
      <c r="C10" s="74"/>
      <c r="D10" s="76"/>
    </row>
    <row r="11" spans="1:4" ht="18" customHeight="1">
      <c r="A11" s="28" t="s">
        <v>12</v>
      </c>
      <c r="B11" s="120"/>
      <c r="C11" s="74"/>
      <c r="D11" s="76"/>
    </row>
    <row r="12" spans="1:4" ht="18" customHeight="1">
      <c r="A12" s="27" t="s">
        <v>13</v>
      </c>
      <c r="B12" s="120"/>
      <c r="C12" s="74"/>
      <c r="D12" s="76"/>
    </row>
    <row r="13" spans="1:4" ht="18" customHeight="1">
      <c r="A13" s="28" t="s">
        <v>14</v>
      </c>
      <c r="B13" s="120"/>
      <c r="C13" s="74"/>
      <c r="D13" s="76"/>
    </row>
    <row r="14" spans="1:4" ht="18" customHeight="1">
      <c r="A14" s="28" t="s">
        <v>15</v>
      </c>
      <c r="B14" s="120"/>
      <c r="C14" s="74"/>
      <c r="D14" s="76"/>
    </row>
    <row r="15" spans="1:4" ht="18" customHeight="1">
      <c r="A15" s="27" t="s">
        <v>16</v>
      </c>
      <c r="B15" s="120"/>
      <c r="C15" s="74"/>
      <c r="D15" s="76"/>
    </row>
    <row r="16" spans="1:4" ht="18" customHeight="1">
      <c r="A16" s="28" t="s">
        <v>17</v>
      </c>
      <c r="B16" s="120"/>
      <c r="C16" s="74"/>
      <c r="D16" s="76"/>
    </row>
    <row r="17" spans="1:4" ht="18" customHeight="1" thickBot="1">
      <c r="A17" s="28" t="s">
        <v>18</v>
      </c>
      <c r="B17" s="120"/>
      <c r="C17" s="74"/>
      <c r="D17" s="76"/>
    </row>
    <row r="18" spans="1:4" ht="18" customHeight="1" thickBot="1">
      <c r="A18" s="394" t="s">
        <v>19</v>
      </c>
      <c r="B18" s="164" t="s">
        <v>39</v>
      </c>
      <c r="C18" s="139">
        <f>SUM(C4:C17)</f>
        <v>0</v>
      </c>
      <c r="D18" s="140">
        <f>SUM(D4:D17)</f>
        <v>0</v>
      </c>
    </row>
  </sheetData>
  <sheetProtection/>
  <printOptions horizontalCentered="1"/>
  <pageMargins left="0.7" right="0.7" top="0.75" bottom="0.75" header="0.3" footer="0.3"/>
  <pageSetup horizontalDpi="300" verticalDpi="300" orientation="portrait" paperSize="9" scale="105" r:id="rId1"/>
  <headerFooter alignWithMargins="0">
    <oddHeader>&amp;C&amp;"Times New Roman CE,Félkövér"&amp;14
Az önkormányzat által adott közvetett támogatások
(kedvezmények)
&amp;R&amp;"Times New Roman CE,Dőlt"&amp;12 &amp;"Times New Roman CE,Félkövér dőlt"13. sz. melléklet&amp;"Times New Roman CE,Dőlt"
</oddHeader>
    <oddFooter>&amp;C&amp;P. oldal, összesen: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P23"/>
  <sheetViews>
    <sheetView view="pageLayout" workbookViewId="0" topLeftCell="A1">
      <selection activeCell="N14" sqref="N14"/>
    </sheetView>
  </sheetViews>
  <sheetFormatPr defaultColWidth="9.00390625" defaultRowHeight="12.75"/>
  <cols>
    <col min="1" max="1" width="6.375" style="30" customWidth="1"/>
    <col min="2" max="2" width="29.00390625" style="31" customWidth="1"/>
    <col min="3" max="14" width="10.125" style="31" bestFit="1" customWidth="1"/>
    <col min="15" max="15" width="12.625" style="30" customWidth="1"/>
    <col min="16" max="16" width="9.375" style="256" customWidth="1"/>
    <col min="17" max="16384" width="9.375" style="31" customWidth="1"/>
  </cols>
  <sheetData>
    <row r="1" spans="1:16" s="30" customFormat="1" ht="25.5" customHeight="1" thickBot="1">
      <c r="A1" s="56" t="s">
        <v>1</v>
      </c>
      <c r="B1" s="121" t="s">
        <v>50</v>
      </c>
      <c r="C1" s="57" t="s">
        <v>79</v>
      </c>
      <c r="D1" s="57" t="s">
        <v>80</v>
      </c>
      <c r="E1" s="57" t="s">
        <v>81</v>
      </c>
      <c r="F1" s="57" t="s">
        <v>82</v>
      </c>
      <c r="G1" s="57" t="s">
        <v>83</v>
      </c>
      <c r="H1" s="57" t="s">
        <v>84</v>
      </c>
      <c r="I1" s="57" t="s">
        <v>85</v>
      </c>
      <c r="J1" s="57" t="s">
        <v>86</v>
      </c>
      <c r="K1" s="57" t="s">
        <v>87</v>
      </c>
      <c r="L1" s="57" t="s">
        <v>88</v>
      </c>
      <c r="M1" s="57" t="s">
        <v>89</v>
      </c>
      <c r="N1" s="57" t="s">
        <v>90</v>
      </c>
      <c r="O1" s="58" t="s">
        <v>39</v>
      </c>
      <c r="P1" s="253"/>
    </row>
    <row r="2" spans="1:16" s="43" customFormat="1" ht="15" customHeight="1" thickBot="1">
      <c r="A2" s="61" t="s">
        <v>3</v>
      </c>
      <c r="B2" s="210" t="s">
        <v>40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47"/>
      <c r="P2" s="254"/>
    </row>
    <row r="3" spans="1:16" s="44" customFormat="1" ht="13.5" customHeight="1">
      <c r="A3" s="60" t="s">
        <v>6</v>
      </c>
      <c r="B3" s="212" t="s">
        <v>112</v>
      </c>
      <c r="C3" s="122">
        <v>1465243</v>
      </c>
      <c r="D3" s="122">
        <v>1465243</v>
      </c>
      <c r="E3" s="122">
        <v>1465243</v>
      </c>
      <c r="F3" s="122">
        <v>1465243</v>
      </c>
      <c r="G3" s="122">
        <v>1465243</v>
      </c>
      <c r="H3" s="122">
        <v>1465243</v>
      </c>
      <c r="I3" s="122">
        <v>1465243</v>
      </c>
      <c r="J3" s="122">
        <v>1465243</v>
      </c>
      <c r="K3" s="122">
        <v>1465243</v>
      </c>
      <c r="L3" s="122">
        <v>1465243</v>
      </c>
      <c r="M3" s="122">
        <v>1465243</v>
      </c>
      <c r="N3" s="122">
        <v>1465247</v>
      </c>
      <c r="O3" s="145">
        <f>SUM(C3:N3)</f>
        <v>17582920</v>
      </c>
      <c r="P3" s="255"/>
    </row>
    <row r="4" spans="1:16" s="44" customFormat="1" ht="13.5" customHeight="1">
      <c r="A4" s="60" t="s">
        <v>7</v>
      </c>
      <c r="B4" s="213" t="s">
        <v>113</v>
      </c>
      <c r="C4" s="124">
        <v>5240060</v>
      </c>
      <c r="D4" s="124">
        <v>5240060</v>
      </c>
      <c r="E4" s="124">
        <v>5240060</v>
      </c>
      <c r="F4" s="124">
        <v>5240060</v>
      </c>
      <c r="G4" s="124">
        <v>5240060</v>
      </c>
      <c r="H4" s="124">
        <v>5240060</v>
      </c>
      <c r="I4" s="124">
        <v>5240060</v>
      </c>
      <c r="J4" s="124">
        <v>5240060</v>
      </c>
      <c r="K4" s="124">
        <v>5240060</v>
      </c>
      <c r="L4" s="124">
        <v>5240060</v>
      </c>
      <c r="M4" s="124">
        <v>5240060</v>
      </c>
      <c r="N4" s="124">
        <v>5240063</v>
      </c>
      <c r="O4" s="145">
        <f aca="true" t="shared" si="0" ref="O4:O10">SUM(C4:N4)</f>
        <v>62880723</v>
      </c>
      <c r="P4" s="255"/>
    </row>
    <row r="5" spans="1:16" s="44" customFormat="1" ht="13.5" customHeight="1">
      <c r="A5" s="60" t="s">
        <v>8</v>
      </c>
      <c r="B5" s="212" t="s">
        <v>114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43">
        <f t="shared" si="0"/>
        <v>0</v>
      </c>
      <c r="P5" s="255"/>
    </row>
    <row r="6" spans="1:16" s="44" customFormat="1" ht="13.5" customHeight="1">
      <c r="A6" s="60" t="s">
        <v>9</v>
      </c>
      <c r="B6" s="212" t="s">
        <v>353</v>
      </c>
      <c r="C6" s="122">
        <v>330000</v>
      </c>
      <c r="D6" s="122">
        <v>330000</v>
      </c>
      <c r="E6" s="122">
        <v>22830000</v>
      </c>
      <c r="F6" s="122">
        <v>330000</v>
      </c>
      <c r="G6" s="122">
        <v>330000</v>
      </c>
      <c r="H6" s="122">
        <v>25053702</v>
      </c>
      <c r="I6" s="122">
        <v>330000</v>
      </c>
      <c r="J6" s="122">
        <v>9531614</v>
      </c>
      <c r="K6" s="122">
        <v>25053702</v>
      </c>
      <c r="L6" s="122">
        <v>330000</v>
      </c>
      <c r="M6" s="122">
        <v>330000</v>
      </c>
      <c r="N6" s="122">
        <v>330000</v>
      </c>
      <c r="O6" s="143">
        <f>SUM(C6:N6)</f>
        <v>85109018</v>
      </c>
      <c r="P6" s="255"/>
    </row>
    <row r="7" spans="1:16" s="44" customFormat="1" ht="13.5" customHeight="1">
      <c r="A7" s="60" t="s">
        <v>10</v>
      </c>
      <c r="B7" s="212" t="s">
        <v>96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43">
        <f t="shared" si="0"/>
        <v>0</v>
      </c>
      <c r="P7" s="255"/>
    </row>
    <row r="8" spans="1:16" s="44" customFormat="1" ht="13.5" customHeight="1">
      <c r="A8" s="60" t="s">
        <v>11</v>
      </c>
      <c r="B8" s="212" t="s">
        <v>115</v>
      </c>
      <c r="C8" s="122">
        <v>25763478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43">
        <f t="shared" si="0"/>
        <v>25763478</v>
      </c>
      <c r="P8" s="255"/>
    </row>
    <row r="9" spans="1:16" s="44" customFormat="1" ht="13.5" customHeight="1">
      <c r="A9" s="60" t="s">
        <v>12</v>
      </c>
      <c r="B9" s="212" t="s">
        <v>116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43">
        <f t="shared" si="0"/>
        <v>0</v>
      </c>
      <c r="P9" s="255"/>
    </row>
    <row r="10" spans="1:16" s="44" customFormat="1" ht="13.5" customHeight="1" thickBot="1">
      <c r="A10" s="441" t="s">
        <v>13</v>
      </c>
      <c r="B10" s="214" t="s">
        <v>118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44">
        <f t="shared" si="0"/>
        <v>0</v>
      </c>
      <c r="P10" s="255"/>
    </row>
    <row r="11" spans="1:16" s="43" customFormat="1" ht="15.75" customHeight="1" thickBot="1">
      <c r="A11" s="61" t="s">
        <v>14</v>
      </c>
      <c r="B11" s="215" t="s">
        <v>164</v>
      </c>
      <c r="C11" s="141">
        <f aca="true" t="shared" si="1" ref="C11:N11">SUM(C3:C10)</f>
        <v>32798781</v>
      </c>
      <c r="D11" s="141">
        <f t="shared" si="1"/>
        <v>7035303</v>
      </c>
      <c r="E11" s="141">
        <f t="shared" si="1"/>
        <v>29535303</v>
      </c>
      <c r="F11" s="141">
        <f t="shared" si="1"/>
        <v>7035303</v>
      </c>
      <c r="G11" s="141">
        <f t="shared" si="1"/>
        <v>7035303</v>
      </c>
      <c r="H11" s="141">
        <f t="shared" si="1"/>
        <v>31759005</v>
      </c>
      <c r="I11" s="141">
        <f t="shared" si="1"/>
        <v>7035303</v>
      </c>
      <c r="J11" s="141">
        <f t="shared" si="1"/>
        <v>16236917</v>
      </c>
      <c r="K11" s="141">
        <f t="shared" si="1"/>
        <v>31759005</v>
      </c>
      <c r="L11" s="141">
        <f t="shared" si="1"/>
        <v>7035303</v>
      </c>
      <c r="M11" s="141">
        <f t="shared" si="1"/>
        <v>7035303</v>
      </c>
      <c r="N11" s="141">
        <f t="shared" si="1"/>
        <v>7035310</v>
      </c>
      <c r="O11" s="142">
        <f>SUM(O3:O10)</f>
        <v>191336139</v>
      </c>
      <c r="P11" s="254"/>
    </row>
    <row r="12" spans="1:16" s="43" customFormat="1" ht="15" customHeight="1" thickBot="1">
      <c r="A12" s="61" t="s">
        <v>15</v>
      </c>
      <c r="B12" s="216" t="s">
        <v>46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7"/>
      <c r="P12" s="254"/>
    </row>
    <row r="13" spans="1:16" s="44" customFormat="1" ht="13.5" customHeight="1">
      <c r="A13" s="62" t="s">
        <v>16</v>
      </c>
      <c r="B13" s="213" t="s">
        <v>52</v>
      </c>
      <c r="C13" s="124">
        <v>4131713</v>
      </c>
      <c r="D13" s="124">
        <v>4131713</v>
      </c>
      <c r="E13" s="124">
        <v>4131713</v>
      </c>
      <c r="F13" s="124">
        <v>4131713</v>
      </c>
      <c r="G13" s="124">
        <v>4131713</v>
      </c>
      <c r="H13" s="124">
        <v>4131713</v>
      </c>
      <c r="I13" s="124">
        <v>4131713</v>
      </c>
      <c r="J13" s="124">
        <v>4131713</v>
      </c>
      <c r="K13" s="124">
        <v>4131713</v>
      </c>
      <c r="L13" s="124">
        <v>4131713</v>
      </c>
      <c r="M13" s="124">
        <v>4131713</v>
      </c>
      <c r="N13" s="124">
        <v>4131717</v>
      </c>
      <c r="O13" s="145">
        <f aca="true" t="shared" si="2" ref="O13:O21">SUM(C13:N13)</f>
        <v>49580560</v>
      </c>
      <c r="P13" s="255"/>
    </row>
    <row r="14" spans="1:16" s="44" customFormat="1" ht="13.5" customHeight="1">
      <c r="A14" s="60" t="s">
        <v>17</v>
      </c>
      <c r="B14" s="212" t="s">
        <v>91</v>
      </c>
      <c r="C14" s="122">
        <v>831496</v>
      </c>
      <c r="D14" s="122">
        <v>831496</v>
      </c>
      <c r="E14" s="122">
        <v>831496</v>
      </c>
      <c r="F14" s="122">
        <v>831496</v>
      </c>
      <c r="G14" s="122">
        <v>831496</v>
      </c>
      <c r="H14" s="122">
        <v>831496</v>
      </c>
      <c r="I14" s="122">
        <v>831496</v>
      </c>
      <c r="J14" s="122">
        <v>831496</v>
      </c>
      <c r="K14" s="122">
        <v>831496</v>
      </c>
      <c r="L14" s="122">
        <v>831496</v>
      </c>
      <c r="M14" s="122">
        <v>831496</v>
      </c>
      <c r="N14" s="122">
        <v>831494</v>
      </c>
      <c r="O14" s="143">
        <f t="shared" si="2"/>
        <v>9977950</v>
      </c>
      <c r="P14" s="255"/>
    </row>
    <row r="15" spans="1:16" s="44" customFormat="1" ht="13.5" customHeight="1">
      <c r="A15" s="60" t="s">
        <v>18</v>
      </c>
      <c r="B15" s="212" t="s">
        <v>47</v>
      </c>
      <c r="C15" s="122">
        <v>4047612</v>
      </c>
      <c r="D15" s="122">
        <v>4047612</v>
      </c>
      <c r="E15" s="122">
        <v>4047612</v>
      </c>
      <c r="F15" s="122">
        <v>4047612</v>
      </c>
      <c r="G15" s="122">
        <v>4047612</v>
      </c>
      <c r="H15" s="122">
        <v>4047612</v>
      </c>
      <c r="I15" s="122">
        <v>4047612</v>
      </c>
      <c r="J15" s="122">
        <v>4047612</v>
      </c>
      <c r="K15" s="122">
        <v>4047612</v>
      </c>
      <c r="L15" s="122">
        <v>4047612</v>
      </c>
      <c r="M15" s="122">
        <v>4047610</v>
      </c>
      <c r="N15" s="122">
        <v>4047610</v>
      </c>
      <c r="O15" s="143">
        <f t="shared" si="2"/>
        <v>48571340</v>
      </c>
      <c r="P15" s="255"/>
    </row>
    <row r="16" spans="1:16" s="44" customFormat="1" ht="13.5" customHeight="1">
      <c r="A16" s="60" t="s">
        <v>19</v>
      </c>
      <c r="B16" s="212" t="s">
        <v>129</v>
      </c>
      <c r="C16" s="122"/>
      <c r="D16" s="122"/>
      <c r="E16" s="122"/>
      <c r="F16" s="122"/>
      <c r="G16" s="122"/>
      <c r="H16" s="122">
        <v>26732855</v>
      </c>
      <c r="I16" s="122"/>
      <c r="J16" s="122"/>
      <c r="K16" s="122">
        <v>10104145</v>
      </c>
      <c r="L16" s="122"/>
      <c r="M16" s="122"/>
      <c r="N16" s="122"/>
      <c r="O16" s="143">
        <f t="shared" si="2"/>
        <v>36837000</v>
      </c>
      <c r="P16" s="255"/>
    </row>
    <row r="17" spans="1:16" s="44" customFormat="1" ht="13.5" customHeight="1">
      <c r="A17" s="60" t="s">
        <v>20</v>
      </c>
      <c r="B17" s="212" t="s">
        <v>354</v>
      </c>
      <c r="C17" s="122">
        <v>1186448</v>
      </c>
      <c r="D17" s="122">
        <v>1186448</v>
      </c>
      <c r="E17" s="122">
        <v>1186448</v>
      </c>
      <c r="F17" s="122">
        <v>1186448</v>
      </c>
      <c r="G17" s="122">
        <v>1186448</v>
      </c>
      <c r="H17" s="122">
        <v>1186448</v>
      </c>
      <c r="I17" s="122">
        <v>1186448</v>
      </c>
      <c r="J17" s="122">
        <v>1186448</v>
      </c>
      <c r="K17" s="122">
        <v>1186448</v>
      </c>
      <c r="L17" s="122">
        <v>1186448</v>
      </c>
      <c r="M17" s="122">
        <v>1186448</v>
      </c>
      <c r="N17" s="122">
        <v>1186450</v>
      </c>
      <c r="O17" s="143">
        <f t="shared" si="2"/>
        <v>14237378</v>
      </c>
      <c r="P17" s="255"/>
    </row>
    <row r="18" spans="1:16" s="44" customFormat="1" ht="13.5" customHeight="1">
      <c r="A18" s="60" t="s">
        <v>21</v>
      </c>
      <c r="B18" s="212" t="s">
        <v>182</v>
      </c>
      <c r="C18" s="122">
        <v>385417</v>
      </c>
      <c r="D18" s="122">
        <v>385417</v>
      </c>
      <c r="E18" s="122">
        <v>385417</v>
      </c>
      <c r="F18" s="122">
        <v>385417</v>
      </c>
      <c r="G18" s="122">
        <v>385417</v>
      </c>
      <c r="H18" s="122">
        <v>385417</v>
      </c>
      <c r="I18" s="122">
        <v>385417</v>
      </c>
      <c r="J18" s="122">
        <v>385417</v>
      </c>
      <c r="K18" s="122">
        <v>385417</v>
      </c>
      <c r="L18" s="122">
        <v>385417</v>
      </c>
      <c r="M18" s="122">
        <v>385417</v>
      </c>
      <c r="N18" s="122">
        <v>385413</v>
      </c>
      <c r="O18" s="143">
        <f t="shared" si="2"/>
        <v>4625000</v>
      </c>
      <c r="P18" s="255"/>
    </row>
    <row r="19" spans="1:16" s="44" customFormat="1" ht="13.5" customHeight="1">
      <c r="A19" s="60" t="s">
        <v>22</v>
      </c>
      <c r="B19" s="212" t="s">
        <v>34</v>
      </c>
      <c r="C19" s="122">
        <v>2292243</v>
      </c>
      <c r="D19" s="122">
        <v>2292243</v>
      </c>
      <c r="E19" s="122">
        <v>2292243</v>
      </c>
      <c r="F19" s="122">
        <v>2292243</v>
      </c>
      <c r="G19" s="122">
        <v>2292243</v>
      </c>
      <c r="H19" s="122">
        <v>2292243</v>
      </c>
      <c r="I19" s="122">
        <v>2292243</v>
      </c>
      <c r="J19" s="122">
        <v>2292243</v>
      </c>
      <c r="K19" s="122">
        <v>2292243</v>
      </c>
      <c r="L19" s="122">
        <v>2292243</v>
      </c>
      <c r="M19" s="122">
        <v>2292241</v>
      </c>
      <c r="N19" s="122">
        <v>2292240</v>
      </c>
      <c r="O19" s="143">
        <f t="shared" si="2"/>
        <v>27506911</v>
      </c>
      <c r="P19" s="255"/>
    </row>
    <row r="20" spans="1:16" s="44" customFormat="1" ht="13.5" customHeight="1">
      <c r="A20" s="60" t="s">
        <v>23</v>
      </c>
      <c r="B20" s="212" t="s">
        <v>183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43">
        <f t="shared" si="2"/>
        <v>0</v>
      </c>
      <c r="P20" s="255"/>
    </row>
    <row r="21" spans="1:16" s="44" customFormat="1" ht="13.5" customHeight="1" thickBot="1">
      <c r="A21" s="60" t="s">
        <v>24</v>
      </c>
      <c r="B21" s="212" t="s">
        <v>98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43">
        <f t="shared" si="2"/>
        <v>0</v>
      </c>
      <c r="P21" s="255"/>
    </row>
    <row r="22" spans="1:16" s="43" customFormat="1" ht="15.75" customHeight="1" thickBot="1">
      <c r="A22" s="63" t="s">
        <v>25</v>
      </c>
      <c r="B22" s="215" t="s">
        <v>165</v>
      </c>
      <c r="C22" s="141">
        <f>SUM(C13:C21)</f>
        <v>12874929</v>
      </c>
      <c r="D22" s="141">
        <f aca="true" t="shared" si="3" ref="D22:N22">SUM(D13:D21)</f>
        <v>12874929</v>
      </c>
      <c r="E22" s="141">
        <f t="shared" si="3"/>
        <v>12874929</v>
      </c>
      <c r="F22" s="141">
        <f t="shared" si="3"/>
        <v>12874929</v>
      </c>
      <c r="G22" s="141">
        <f t="shared" si="3"/>
        <v>12874929</v>
      </c>
      <c r="H22" s="141">
        <f t="shared" si="3"/>
        <v>39607784</v>
      </c>
      <c r="I22" s="141">
        <f t="shared" si="3"/>
        <v>12874929</v>
      </c>
      <c r="J22" s="141">
        <f t="shared" si="3"/>
        <v>12874929</v>
      </c>
      <c r="K22" s="141">
        <f t="shared" si="3"/>
        <v>22979074</v>
      </c>
      <c r="L22" s="141">
        <f t="shared" si="3"/>
        <v>12874929</v>
      </c>
      <c r="M22" s="141">
        <f t="shared" si="3"/>
        <v>12874925</v>
      </c>
      <c r="N22" s="141">
        <f t="shared" si="3"/>
        <v>12874924</v>
      </c>
      <c r="O22" s="142">
        <f>SUM(C22:N22)</f>
        <v>191336139</v>
      </c>
      <c r="P22" s="254"/>
    </row>
    <row r="23" ht="15.75">
      <c r="A23" s="32"/>
    </row>
  </sheetData>
  <sheetProtection/>
  <printOptions horizontalCentered="1"/>
  <pageMargins left="0.7" right="0.7" top="0.75" bottom="0.75" header="0.3" footer="0.3"/>
  <pageSetup horizontalDpi="600" verticalDpi="600" orientation="landscape" paperSize="9" scale="85" r:id="rId1"/>
  <headerFooter alignWithMargins="0">
    <oddHeader>&amp;C&amp;"Times New Roman CE,Félkövér"&amp;12Előirányzat-felhasználási ütemterv 2019. évre
(tervezett adatok alapján)
&amp;R&amp;"Times New Roman CE,Félkövér dőlt"&amp;12 14. sz. melléklet&amp;"Times New Roman CE,Normál"&amp;10
&amp;"Times New Roman CE,Félkövér dőlt"Forintban !</oddHeader>
    <oddFooter>&amp;C&amp;P. oldal, összesen: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P26"/>
  <sheetViews>
    <sheetView view="pageLayout" workbookViewId="0" topLeftCell="A1">
      <selection activeCell="N21" sqref="N21"/>
    </sheetView>
  </sheetViews>
  <sheetFormatPr defaultColWidth="9.00390625" defaultRowHeight="12.75"/>
  <cols>
    <col min="1" max="1" width="6.375" style="30" customWidth="1"/>
    <col min="2" max="2" width="29.00390625" style="31" customWidth="1"/>
    <col min="3" max="4" width="11.50390625" style="31" bestFit="1" customWidth="1"/>
    <col min="5" max="5" width="12.625" style="31" bestFit="1" customWidth="1"/>
    <col min="6" max="7" width="12.125" style="31" bestFit="1" customWidth="1"/>
    <col min="8" max="8" width="12.625" style="31" bestFit="1" customWidth="1"/>
    <col min="9" max="9" width="12.50390625" style="31" customWidth="1"/>
    <col min="10" max="14" width="12.625" style="31" bestFit="1" customWidth="1"/>
    <col min="15" max="15" width="12.625" style="30" customWidth="1"/>
    <col min="16" max="16" width="9.375" style="256" customWidth="1"/>
    <col min="17" max="16384" width="9.375" style="31" customWidth="1"/>
  </cols>
  <sheetData>
    <row r="1" spans="1:16" s="30" customFormat="1" ht="25.5" customHeight="1" thickBot="1">
      <c r="A1" s="56" t="s">
        <v>1</v>
      </c>
      <c r="B1" s="121" t="s">
        <v>50</v>
      </c>
      <c r="C1" s="57" t="s">
        <v>79</v>
      </c>
      <c r="D1" s="57" t="s">
        <v>80</v>
      </c>
      <c r="E1" s="57" t="s">
        <v>81</v>
      </c>
      <c r="F1" s="57" t="s">
        <v>82</v>
      </c>
      <c r="G1" s="57" t="s">
        <v>83</v>
      </c>
      <c r="H1" s="57" t="s">
        <v>84</v>
      </c>
      <c r="I1" s="57" t="s">
        <v>85</v>
      </c>
      <c r="J1" s="57" t="s">
        <v>86</v>
      </c>
      <c r="K1" s="57" t="s">
        <v>87</v>
      </c>
      <c r="L1" s="57" t="s">
        <v>88</v>
      </c>
      <c r="M1" s="57" t="s">
        <v>89</v>
      </c>
      <c r="N1" s="57" t="s">
        <v>90</v>
      </c>
      <c r="O1" s="58" t="s">
        <v>39</v>
      </c>
      <c r="P1" s="253"/>
    </row>
    <row r="2" spans="1:16" s="43" customFormat="1" ht="15" customHeight="1" thickBot="1">
      <c r="A2" s="61" t="s">
        <v>3</v>
      </c>
      <c r="B2" s="210" t="s">
        <v>40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47"/>
      <c r="P2" s="254"/>
    </row>
    <row r="3" spans="1:16" s="43" customFormat="1" ht="15" customHeight="1">
      <c r="A3" s="208" t="s">
        <v>4</v>
      </c>
      <c r="B3" s="211" t="s">
        <v>166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1">
        <f aca="true" t="shared" si="0" ref="O3:O11">SUM(C3:N3)</f>
        <v>0</v>
      </c>
      <c r="P3" s="254"/>
    </row>
    <row r="4" spans="1:16" s="44" customFormat="1" ht="13.5" customHeight="1">
      <c r="A4" s="60" t="s">
        <v>6</v>
      </c>
      <c r="B4" s="212" t="s">
        <v>112</v>
      </c>
      <c r="C4" s="122">
        <v>1465243</v>
      </c>
      <c r="D4" s="122">
        <v>1465243</v>
      </c>
      <c r="E4" s="122">
        <v>1465243</v>
      </c>
      <c r="F4" s="122">
        <v>1465243</v>
      </c>
      <c r="G4" s="122">
        <v>1465243</v>
      </c>
      <c r="H4" s="122">
        <v>1465243</v>
      </c>
      <c r="I4" s="122">
        <v>1465243</v>
      </c>
      <c r="J4" s="122">
        <v>1465243</v>
      </c>
      <c r="K4" s="122">
        <v>1465243</v>
      </c>
      <c r="L4" s="122">
        <v>1465243</v>
      </c>
      <c r="M4" s="122">
        <v>1465243</v>
      </c>
      <c r="N4" s="122">
        <v>1465247</v>
      </c>
      <c r="O4" s="143">
        <f t="shared" si="0"/>
        <v>17582920</v>
      </c>
      <c r="P4" s="255"/>
    </row>
    <row r="5" spans="1:16" s="44" customFormat="1" ht="13.5" customHeight="1">
      <c r="A5" s="208" t="s">
        <v>7</v>
      </c>
      <c r="B5" s="213" t="s">
        <v>113</v>
      </c>
      <c r="C5" s="124">
        <v>5240060</v>
      </c>
      <c r="D5" s="124">
        <v>5240060</v>
      </c>
      <c r="E5" s="124">
        <v>5240060</v>
      </c>
      <c r="F5" s="124">
        <v>5240060</v>
      </c>
      <c r="G5" s="124">
        <v>5240060</v>
      </c>
      <c r="H5" s="124">
        <v>5240060</v>
      </c>
      <c r="I5" s="124">
        <v>5240060</v>
      </c>
      <c r="J5" s="124">
        <v>5240060</v>
      </c>
      <c r="K5" s="124">
        <v>5240060</v>
      </c>
      <c r="L5" s="124">
        <v>5240060</v>
      </c>
      <c r="M5" s="124">
        <v>5240060</v>
      </c>
      <c r="N5" s="124">
        <v>5240063</v>
      </c>
      <c r="O5" s="143">
        <f t="shared" si="0"/>
        <v>62880723</v>
      </c>
      <c r="P5" s="255"/>
    </row>
    <row r="6" spans="1:16" s="44" customFormat="1" ht="13.5" customHeight="1">
      <c r="A6" s="208" t="s">
        <v>8</v>
      </c>
      <c r="B6" s="212" t="s">
        <v>114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43">
        <f t="shared" si="0"/>
        <v>0</v>
      </c>
      <c r="P6" s="255"/>
    </row>
    <row r="7" spans="1:16" s="44" customFormat="1" ht="13.5" customHeight="1">
      <c r="A7" s="208" t="s">
        <v>9</v>
      </c>
      <c r="B7" s="212" t="s">
        <v>353</v>
      </c>
      <c r="C7" s="122">
        <v>330000</v>
      </c>
      <c r="D7" s="122">
        <v>330000</v>
      </c>
      <c r="E7" s="122">
        <v>22830000</v>
      </c>
      <c r="F7" s="122">
        <v>330000</v>
      </c>
      <c r="G7" s="122">
        <v>330000</v>
      </c>
      <c r="H7" s="122">
        <v>25053702</v>
      </c>
      <c r="I7" s="122">
        <v>330000</v>
      </c>
      <c r="J7" s="122">
        <v>9531614</v>
      </c>
      <c r="K7" s="122">
        <v>25053702</v>
      </c>
      <c r="L7" s="122">
        <v>330000</v>
      </c>
      <c r="M7" s="122">
        <v>330000</v>
      </c>
      <c r="N7" s="122">
        <v>330000</v>
      </c>
      <c r="O7" s="143">
        <f>SUM(C7:N7)</f>
        <v>85109018</v>
      </c>
      <c r="P7" s="255"/>
    </row>
    <row r="8" spans="1:16" s="44" customFormat="1" ht="13.5" customHeight="1">
      <c r="A8" s="208" t="s">
        <v>10</v>
      </c>
      <c r="B8" s="212" t="s">
        <v>96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43">
        <f>SUM(C8:N8)</f>
        <v>0</v>
      </c>
      <c r="P8" s="255"/>
    </row>
    <row r="9" spans="1:16" s="44" customFormat="1" ht="13.5" customHeight="1">
      <c r="A9" s="208" t="s">
        <v>11</v>
      </c>
      <c r="B9" s="212" t="s">
        <v>115</v>
      </c>
      <c r="C9" s="122">
        <v>25763478</v>
      </c>
      <c r="D9" s="122"/>
      <c r="E9" s="122"/>
      <c r="F9" s="122"/>
      <c r="G9" s="122"/>
      <c r="I9" s="122"/>
      <c r="L9" s="122"/>
      <c r="M9" s="122"/>
      <c r="N9" s="122"/>
      <c r="O9" s="143">
        <f>SUM(C9:N9)</f>
        <v>25763478</v>
      </c>
      <c r="P9" s="255"/>
    </row>
    <row r="10" spans="1:16" s="44" customFormat="1" ht="13.5" customHeight="1">
      <c r="A10" s="208" t="s">
        <v>12</v>
      </c>
      <c r="B10" s="212" t="s">
        <v>116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43">
        <f>SUM(C10:N10)</f>
        <v>0</v>
      </c>
      <c r="P10" s="255"/>
    </row>
    <row r="11" spans="1:16" s="44" customFormat="1" ht="13.5" customHeight="1" thickBot="1">
      <c r="A11" s="208" t="s">
        <v>13</v>
      </c>
      <c r="B11" s="214" t="s">
        <v>118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44">
        <f t="shared" si="0"/>
        <v>0</v>
      </c>
      <c r="P11" s="255"/>
    </row>
    <row r="12" spans="1:16" s="43" customFormat="1" ht="15.75" customHeight="1" thickBot="1">
      <c r="A12" s="61" t="s">
        <v>14</v>
      </c>
      <c r="B12" s="215" t="s">
        <v>164</v>
      </c>
      <c r="C12" s="141">
        <f aca="true" t="shared" si="1" ref="C12:N12">SUM(C3:C11)</f>
        <v>32798781</v>
      </c>
      <c r="D12" s="141">
        <f t="shared" si="1"/>
        <v>7035303</v>
      </c>
      <c r="E12" s="141">
        <f t="shared" si="1"/>
        <v>29535303</v>
      </c>
      <c r="F12" s="141">
        <f t="shared" si="1"/>
        <v>7035303</v>
      </c>
      <c r="G12" s="141">
        <f t="shared" si="1"/>
        <v>7035303</v>
      </c>
      <c r="H12" s="141">
        <f t="shared" si="1"/>
        <v>31759005</v>
      </c>
      <c r="I12" s="141">
        <f t="shared" si="1"/>
        <v>7035303</v>
      </c>
      <c r="J12" s="141">
        <f t="shared" si="1"/>
        <v>16236917</v>
      </c>
      <c r="K12" s="141">
        <f t="shared" si="1"/>
        <v>31759005</v>
      </c>
      <c r="L12" s="141">
        <f t="shared" si="1"/>
        <v>7035303</v>
      </c>
      <c r="M12" s="141">
        <f t="shared" si="1"/>
        <v>7035303</v>
      </c>
      <c r="N12" s="141">
        <f t="shared" si="1"/>
        <v>7035310</v>
      </c>
      <c r="O12" s="142">
        <f>SUM(O4:O10)</f>
        <v>191336139</v>
      </c>
      <c r="P12" s="254"/>
    </row>
    <row r="13" spans="1:16" s="43" customFormat="1" ht="15" customHeight="1" thickBot="1">
      <c r="A13" s="61" t="s">
        <v>15</v>
      </c>
      <c r="B13" s="216" t="s">
        <v>46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7"/>
      <c r="P13" s="254"/>
    </row>
    <row r="14" spans="1:16" s="44" customFormat="1" ht="13.5" customHeight="1">
      <c r="A14" s="62" t="s">
        <v>16</v>
      </c>
      <c r="B14" s="213" t="s">
        <v>52</v>
      </c>
      <c r="C14" s="124">
        <v>4131713</v>
      </c>
      <c r="D14" s="124">
        <v>4131713</v>
      </c>
      <c r="E14" s="124">
        <v>4131713</v>
      </c>
      <c r="F14" s="124">
        <v>4131713</v>
      </c>
      <c r="G14" s="124">
        <v>4131713</v>
      </c>
      <c r="H14" s="124">
        <v>4131713</v>
      </c>
      <c r="I14" s="124">
        <v>4131713</v>
      </c>
      <c r="J14" s="124">
        <v>4131713</v>
      </c>
      <c r="K14" s="124">
        <v>4131713</v>
      </c>
      <c r="L14" s="124">
        <v>4131713</v>
      </c>
      <c r="M14" s="124">
        <v>4131713</v>
      </c>
      <c r="N14" s="124">
        <v>4131717</v>
      </c>
      <c r="O14" s="145">
        <f aca="true" t="shared" si="2" ref="O14:O24">SUM(C14:N14)</f>
        <v>49580560</v>
      </c>
      <c r="P14" s="255"/>
    </row>
    <row r="15" spans="1:16" s="44" customFormat="1" ht="13.5" customHeight="1">
      <c r="A15" s="60" t="s">
        <v>17</v>
      </c>
      <c r="B15" s="212" t="s">
        <v>91</v>
      </c>
      <c r="C15" s="122">
        <v>831496</v>
      </c>
      <c r="D15" s="122">
        <v>831496</v>
      </c>
      <c r="E15" s="122">
        <v>831496</v>
      </c>
      <c r="F15" s="122">
        <v>831496</v>
      </c>
      <c r="G15" s="122">
        <v>831496</v>
      </c>
      <c r="H15" s="122">
        <v>831496</v>
      </c>
      <c r="I15" s="122">
        <v>831496</v>
      </c>
      <c r="J15" s="122">
        <v>831496</v>
      </c>
      <c r="K15" s="122">
        <v>831496</v>
      </c>
      <c r="L15" s="122">
        <v>831496</v>
      </c>
      <c r="M15" s="122">
        <v>831496</v>
      </c>
      <c r="N15" s="122">
        <v>831494</v>
      </c>
      <c r="O15" s="143">
        <f t="shared" si="2"/>
        <v>9977950</v>
      </c>
      <c r="P15" s="255"/>
    </row>
    <row r="16" spans="1:16" s="44" customFormat="1" ht="13.5" customHeight="1">
      <c r="A16" s="60" t="s">
        <v>18</v>
      </c>
      <c r="B16" s="212" t="s">
        <v>47</v>
      </c>
      <c r="C16" s="122">
        <v>4047612</v>
      </c>
      <c r="D16" s="122">
        <v>4047612</v>
      </c>
      <c r="E16" s="122">
        <v>4047612</v>
      </c>
      <c r="F16" s="122">
        <v>4047612</v>
      </c>
      <c r="G16" s="122">
        <v>4047612</v>
      </c>
      <c r="H16" s="122">
        <v>4047612</v>
      </c>
      <c r="I16" s="122">
        <v>4047612</v>
      </c>
      <c r="J16" s="122">
        <v>4047612</v>
      </c>
      <c r="K16" s="122">
        <v>4047612</v>
      </c>
      <c r="L16" s="122">
        <v>4047612</v>
      </c>
      <c r="M16" s="122">
        <v>4047610</v>
      </c>
      <c r="N16" s="122">
        <v>4047610</v>
      </c>
      <c r="O16" s="143">
        <f t="shared" si="2"/>
        <v>48571340</v>
      </c>
      <c r="P16" s="255"/>
    </row>
    <row r="17" spans="1:16" s="44" customFormat="1" ht="13.5" customHeight="1">
      <c r="A17" s="60" t="s">
        <v>19</v>
      </c>
      <c r="B17" s="212" t="s">
        <v>129</v>
      </c>
      <c r="C17" s="122"/>
      <c r="D17" s="122"/>
      <c r="E17" s="122"/>
      <c r="F17" s="122"/>
      <c r="G17" s="122"/>
      <c r="H17" s="122">
        <v>26732855</v>
      </c>
      <c r="I17" s="122"/>
      <c r="J17" s="122"/>
      <c r="K17" s="122">
        <v>10104145</v>
      </c>
      <c r="L17" s="122"/>
      <c r="M17" s="122"/>
      <c r="N17" s="122"/>
      <c r="O17" s="143">
        <f t="shared" si="2"/>
        <v>36837000</v>
      </c>
      <c r="P17" s="255"/>
    </row>
    <row r="18" spans="1:16" s="44" customFormat="1" ht="13.5" customHeight="1">
      <c r="A18" s="60" t="s">
        <v>20</v>
      </c>
      <c r="B18" s="212" t="s">
        <v>355</v>
      </c>
      <c r="C18" s="122">
        <v>1186448</v>
      </c>
      <c r="D18" s="122">
        <v>1186448</v>
      </c>
      <c r="E18" s="122">
        <v>1186448</v>
      </c>
      <c r="F18" s="122">
        <v>1186448</v>
      </c>
      <c r="G18" s="122">
        <v>1186448</v>
      </c>
      <c r="H18" s="122">
        <v>1186448</v>
      </c>
      <c r="I18" s="122">
        <v>1186448</v>
      </c>
      <c r="J18" s="122">
        <v>1186448</v>
      </c>
      <c r="K18" s="122">
        <v>1186448</v>
      </c>
      <c r="L18" s="122">
        <v>1186448</v>
      </c>
      <c r="M18" s="122">
        <v>1186448</v>
      </c>
      <c r="N18" s="122">
        <v>1186450</v>
      </c>
      <c r="O18" s="143">
        <f t="shared" si="2"/>
        <v>14237378</v>
      </c>
      <c r="P18" s="255"/>
    </row>
    <row r="19" spans="1:16" s="44" customFormat="1" ht="13.5" customHeight="1">
      <c r="A19" s="60" t="s">
        <v>21</v>
      </c>
      <c r="B19" s="212" t="s">
        <v>182</v>
      </c>
      <c r="C19" s="122">
        <v>385417</v>
      </c>
      <c r="D19" s="122">
        <v>385417</v>
      </c>
      <c r="E19" s="122">
        <v>385417</v>
      </c>
      <c r="F19" s="122">
        <v>385417</v>
      </c>
      <c r="G19" s="122">
        <v>385417</v>
      </c>
      <c r="H19" s="122">
        <v>385417</v>
      </c>
      <c r="I19" s="122">
        <v>385417</v>
      </c>
      <c r="J19" s="122">
        <v>385417</v>
      </c>
      <c r="K19" s="122">
        <v>385417</v>
      </c>
      <c r="L19" s="122">
        <v>385417</v>
      </c>
      <c r="M19" s="122">
        <v>385417</v>
      </c>
      <c r="N19" s="122">
        <v>385413</v>
      </c>
      <c r="O19" s="143">
        <f t="shared" si="2"/>
        <v>4625000</v>
      </c>
      <c r="P19" s="255"/>
    </row>
    <row r="20" spans="1:16" s="44" customFormat="1" ht="13.5" customHeight="1">
      <c r="A20" s="60" t="s">
        <v>22</v>
      </c>
      <c r="B20" s="212" t="s">
        <v>34</v>
      </c>
      <c r="C20" s="123">
        <v>2292243</v>
      </c>
      <c r="D20" s="123">
        <v>2292243</v>
      </c>
      <c r="E20" s="123">
        <v>2292243</v>
      </c>
      <c r="F20" s="123">
        <v>2292243</v>
      </c>
      <c r="G20" s="123">
        <v>2292243</v>
      </c>
      <c r="H20" s="123">
        <v>2292243</v>
      </c>
      <c r="I20" s="123">
        <v>2292243</v>
      </c>
      <c r="J20" s="123">
        <v>2292243</v>
      </c>
      <c r="K20" s="123">
        <v>2292243</v>
      </c>
      <c r="L20" s="123">
        <v>2292243</v>
      </c>
      <c r="M20" s="123">
        <v>2292241</v>
      </c>
      <c r="N20" s="123">
        <v>2292240</v>
      </c>
      <c r="O20" s="143">
        <f t="shared" si="2"/>
        <v>27506911</v>
      </c>
      <c r="P20" s="255"/>
    </row>
    <row r="21" spans="1:16" s="44" customFormat="1" ht="13.5" customHeight="1">
      <c r="A21" s="60" t="s">
        <v>23</v>
      </c>
      <c r="B21" s="212" t="s">
        <v>183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43">
        <f t="shared" si="2"/>
        <v>0</v>
      </c>
      <c r="P21" s="255"/>
    </row>
    <row r="22" spans="1:16" s="44" customFormat="1" ht="13.5" customHeight="1">
      <c r="A22" s="60" t="s">
        <v>24</v>
      </c>
      <c r="B22" s="212" t="s">
        <v>98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43">
        <f t="shared" si="2"/>
        <v>0</v>
      </c>
      <c r="P22" s="255"/>
    </row>
    <row r="23" spans="1:16" s="44" customFormat="1" ht="13.5" customHeight="1" thickBot="1">
      <c r="A23" s="60" t="s">
        <v>25</v>
      </c>
      <c r="B23" s="212" t="s">
        <v>49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43">
        <f t="shared" si="2"/>
        <v>0</v>
      </c>
      <c r="P23" s="255"/>
    </row>
    <row r="24" spans="1:16" s="43" customFormat="1" ht="15.75" customHeight="1" thickBot="1">
      <c r="A24" s="63" t="s">
        <v>26</v>
      </c>
      <c r="B24" s="215" t="s">
        <v>165</v>
      </c>
      <c r="C24" s="141">
        <f aca="true" t="shared" si="3" ref="C24:N24">SUM(C14:C23)</f>
        <v>12874929</v>
      </c>
      <c r="D24" s="141">
        <f t="shared" si="3"/>
        <v>12874929</v>
      </c>
      <c r="E24" s="141">
        <f t="shared" si="3"/>
        <v>12874929</v>
      </c>
      <c r="F24" s="141">
        <f t="shared" si="3"/>
        <v>12874929</v>
      </c>
      <c r="G24" s="141">
        <f t="shared" si="3"/>
        <v>12874929</v>
      </c>
      <c r="H24" s="141">
        <f t="shared" si="3"/>
        <v>39607784</v>
      </c>
      <c r="I24" s="141">
        <f t="shared" si="3"/>
        <v>12874929</v>
      </c>
      <c r="J24" s="141">
        <f t="shared" si="3"/>
        <v>12874929</v>
      </c>
      <c r="K24" s="141">
        <f t="shared" si="3"/>
        <v>22979074</v>
      </c>
      <c r="L24" s="141">
        <f t="shared" si="3"/>
        <v>12874929</v>
      </c>
      <c r="M24" s="141">
        <f t="shared" si="3"/>
        <v>12874925</v>
      </c>
      <c r="N24" s="141">
        <f t="shared" si="3"/>
        <v>12874924</v>
      </c>
      <c r="O24" s="142">
        <f t="shared" si="2"/>
        <v>191336139</v>
      </c>
      <c r="P24" s="254"/>
    </row>
    <row r="25" spans="1:15" ht="16.5" thickBot="1">
      <c r="A25" s="209" t="s">
        <v>27</v>
      </c>
      <c r="B25" s="217" t="s">
        <v>188</v>
      </c>
      <c r="C25" s="218">
        <f aca="true" t="shared" si="4" ref="C25:O25">C12-C24</f>
        <v>19923852</v>
      </c>
      <c r="D25" s="218">
        <f t="shared" si="4"/>
        <v>-5839626</v>
      </c>
      <c r="E25" s="218">
        <f t="shared" si="4"/>
        <v>16660374</v>
      </c>
      <c r="F25" s="218">
        <f t="shared" si="4"/>
        <v>-5839626</v>
      </c>
      <c r="G25" s="218">
        <f t="shared" si="4"/>
        <v>-5839626</v>
      </c>
      <c r="H25" s="218">
        <f t="shared" si="4"/>
        <v>-7848779</v>
      </c>
      <c r="I25" s="218">
        <f t="shared" si="4"/>
        <v>-5839626</v>
      </c>
      <c r="J25" s="218">
        <f t="shared" si="4"/>
        <v>3361988</v>
      </c>
      <c r="K25" s="218">
        <f t="shared" si="4"/>
        <v>8779931</v>
      </c>
      <c r="L25" s="218">
        <f t="shared" si="4"/>
        <v>-5839626</v>
      </c>
      <c r="M25" s="218">
        <f t="shared" si="4"/>
        <v>-5839622</v>
      </c>
      <c r="N25" s="218">
        <f t="shared" si="4"/>
        <v>-5839614</v>
      </c>
      <c r="O25" s="219">
        <f t="shared" si="4"/>
        <v>0</v>
      </c>
    </row>
    <row r="26" spans="1:15" ht="16.5" thickBot="1">
      <c r="A26" s="32"/>
      <c r="B26" s="257" t="s">
        <v>189</v>
      </c>
      <c r="C26" s="258"/>
      <c r="D26" s="259">
        <f>C25+D25</f>
        <v>14084226</v>
      </c>
      <c r="E26" s="259">
        <f aca="true" t="shared" si="5" ref="E26:M26">D26+E25</f>
        <v>30744600</v>
      </c>
      <c r="F26" s="259">
        <f t="shared" si="5"/>
        <v>24904974</v>
      </c>
      <c r="G26" s="259">
        <f t="shared" si="5"/>
        <v>19065348</v>
      </c>
      <c r="H26" s="259">
        <f t="shared" si="5"/>
        <v>11216569</v>
      </c>
      <c r="I26" s="259">
        <f t="shared" si="5"/>
        <v>5376943</v>
      </c>
      <c r="J26" s="259">
        <f t="shared" si="5"/>
        <v>8738931</v>
      </c>
      <c r="K26" s="259">
        <f t="shared" si="5"/>
        <v>17518862</v>
      </c>
      <c r="L26" s="259">
        <f t="shared" si="5"/>
        <v>11679236</v>
      </c>
      <c r="M26" s="259">
        <f t="shared" si="5"/>
        <v>5839614</v>
      </c>
      <c r="N26" s="259">
        <f>M26+N25</f>
        <v>0</v>
      </c>
      <c r="O26" s="260"/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77" r:id="rId1"/>
  <headerFooter alignWithMargins="0">
    <oddHeader>&amp;C&amp;"Times New Roman CE,Félkövér"&amp;12Likviditási terv
(tervezett adatok alapján)
2019. évre&amp;R&amp;"Times New Roman CE,Félkövér dőlt"&amp;12 15. sz. melléklet&amp;"Times New Roman CE,Normál"&amp;10
&amp;"Times New Roman CE,Félkövér dőlt"Forintban !</oddHeader>
    <oddFooter>&amp;C&amp;P. oldal, összesen: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22"/>
  <sheetViews>
    <sheetView tabSelected="1" view="pageLayout" zoomScaleNormal="80" workbookViewId="0" topLeftCell="B1">
      <selection activeCell="O4" sqref="O4"/>
    </sheetView>
  </sheetViews>
  <sheetFormatPr defaultColWidth="9.00390625" defaultRowHeight="12.75"/>
  <cols>
    <col min="1" max="1" width="7.875" style="30" customWidth="1"/>
    <col min="2" max="2" width="34.625" style="31" bestFit="1" customWidth="1"/>
    <col min="3" max="14" width="9.50390625" style="31" customWidth="1"/>
    <col min="15" max="15" width="12.125" style="30" customWidth="1"/>
    <col min="16" max="16384" width="9.375" style="31" customWidth="1"/>
  </cols>
  <sheetData>
    <row r="1" spans="1:15" s="30" customFormat="1" ht="30" customHeight="1" thickBot="1">
      <c r="A1" s="396" t="s">
        <v>1</v>
      </c>
      <c r="B1" s="397" t="s">
        <v>300</v>
      </c>
      <c r="C1" s="57" t="s">
        <v>79</v>
      </c>
      <c r="D1" s="57" t="s">
        <v>80</v>
      </c>
      <c r="E1" s="57" t="s">
        <v>81</v>
      </c>
      <c r="F1" s="398" t="s">
        <v>82</v>
      </c>
      <c r="G1" s="398" t="s">
        <v>83</v>
      </c>
      <c r="H1" s="398" t="s">
        <v>84</v>
      </c>
      <c r="I1" s="398" t="s">
        <v>85</v>
      </c>
      <c r="J1" s="398" t="s">
        <v>86</v>
      </c>
      <c r="K1" s="398" t="s">
        <v>87</v>
      </c>
      <c r="L1" s="398" t="s">
        <v>88</v>
      </c>
      <c r="M1" s="398" t="s">
        <v>89</v>
      </c>
      <c r="N1" s="399" t="s">
        <v>90</v>
      </c>
      <c r="O1" s="400" t="s">
        <v>39</v>
      </c>
    </row>
    <row r="2" spans="1:15" s="30" customFormat="1" ht="15.75">
      <c r="A2" s="401" t="s">
        <v>3</v>
      </c>
      <c r="B2" s="402" t="s">
        <v>410</v>
      </c>
      <c r="C2" s="123">
        <v>3478505</v>
      </c>
      <c r="D2" s="123">
        <v>3478505</v>
      </c>
      <c r="E2" s="123">
        <v>3478505</v>
      </c>
      <c r="F2" s="123">
        <v>3478505</v>
      </c>
      <c r="G2" s="123">
        <v>3478505</v>
      </c>
      <c r="H2" s="123">
        <v>3478505</v>
      </c>
      <c r="I2" s="123">
        <v>3478505</v>
      </c>
      <c r="J2" s="123">
        <v>3478505</v>
      </c>
      <c r="K2" s="123">
        <v>3478505</v>
      </c>
      <c r="L2" s="123">
        <v>3478505</v>
      </c>
      <c r="M2" s="123">
        <v>3478505</v>
      </c>
      <c r="N2" s="123">
        <v>3478503</v>
      </c>
      <c r="O2" s="403">
        <f aca="true" t="shared" si="0" ref="O2:O17">SUM(C2:N2)</f>
        <v>41742058</v>
      </c>
    </row>
    <row r="3" spans="1:15" ht="15.75">
      <c r="A3" s="404" t="s">
        <v>4</v>
      </c>
      <c r="B3" s="478" t="s">
        <v>391</v>
      </c>
      <c r="C3" s="395">
        <v>666830</v>
      </c>
      <c r="D3" s="395">
        <v>666830</v>
      </c>
      <c r="E3" s="395">
        <v>666830</v>
      </c>
      <c r="F3" s="395">
        <v>666830</v>
      </c>
      <c r="G3" s="395">
        <v>666830</v>
      </c>
      <c r="H3" s="395">
        <v>666830</v>
      </c>
      <c r="I3" s="395">
        <v>666830</v>
      </c>
      <c r="J3" s="395">
        <v>666830</v>
      </c>
      <c r="K3" s="395">
        <v>666830</v>
      </c>
      <c r="L3" s="395">
        <v>666830</v>
      </c>
      <c r="M3" s="395">
        <v>666830</v>
      </c>
      <c r="N3" s="395">
        <v>666830</v>
      </c>
      <c r="O3" s="407">
        <f t="shared" si="0"/>
        <v>8001960</v>
      </c>
    </row>
    <row r="4" spans="1:15" ht="15.75">
      <c r="A4" s="404" t="s">
        <v>6</v>
      </c>
      <c r="B4" s="40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406"/>
      <c r="O4" s="407">
        <f t="shared" si="0"/>
        <v>0</v>
      </c>
    </row>
    <row r="5" spans="1:15" ht="15.75">
      <c r="A5" s="404" t="s">
        <v>7</v>
      </c>
      <c r="B5" s="40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406"/>
      <c r="O5" s="407">
        <f t="shared" si="0"/>
        <v>0</v>
      </c>
    </row>
    <row r="6" spans="1:15" ht="15.75">
      <c r="A6" s="404" t="s">
        <v>8</v>
      </c>
      <c r="B6" s="40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406"/>
      <c r="O6" s="407">
        <f t="shared" si="0"/>
        <v>0</v>
      </c>
    </row>
    <row r="7" spans="1:15" ht="15.75">
      <c r="A7" s="404" t="s">
        <v>9</v>
      </c>
      <c r="B7" s="40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406"/>
      <c r="O7" s="407">
        <f t="shared" si="0"/>
        <v>0</v>
      </c>
    </row>
    <row r="8" spans="1:15" ht="15.75">
      <c r="A8" s="404" t="s">
        <v>10</v>
      </c>
      <c r="B8" s="405"/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406"/>
      <c r="O8" s="407">
        <f t="shared" si="0"/>
        <v>0</v>
      </c>
    </row>
    <row r="9" spans="1:15" ht="15.75">
      <c r="A9" s="404" t="s">
        <v>11</v>
      </c>
      <c r="B9" s="405"/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395"/>
      <c r="N9" s="406"/>
      <c r="O9" s="407">
        <f t="shared" si="0"/>
        <v>0</v>
      </c>
    </row>
    <row r="10" spans="1:15" ht="15.75">
      <c r="A10" s="404" t="s">
        <v>12</v>
      </c>
      <c r="B10" s="405"/>
      <c r="C10" s="395"/>
      <c r="D10" s="395"/>
      <c r="E10" s="395"/>
      <c r="F10" s="395"/>
      <c r="G10" s="395"/>
      <c r="H10" s="395"/>
      <c r="I10" s="395"/>
      <c r="J10" s="395"/>
      <c r="K10" s="395"/>
      <c r="L10" s="395"/>
      <c r="M10" s="395"/>
      <c r="N10" s="406"/>
      <c r="O10" s="407">
        <f t="shared" si="0"/>
        <v>0</v>
      </c>
    </row>
    <row r="11" spans="1:15" ht="15.75">
      <c r="A11" s="408" t="s">
        <v>13</v>
      </c>
      <c r="B11" s="405"/>
      <c r="C11" s="395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406"/>
      <c r="O11" s="407">
        <f t="shared" si="0"/>
        <v>0</v>
      </c>
    </row>
    <row r="12" spans="1:15" s="30" customFormat="1" ht="15.75">
      <c r="A12" s="408" t="s">
        <v>14</v>
      </c>
      <c r="B12" s="405"/>
      <c r="C12" s="395"/>
      <c r="D12" s="395"/>
      <c r="E12" s="395"/>
      <c r="F12" s="395"/>
      <c r="G12" s="395"/>
      <c r="H12" s="395"/>
      <c r="I12" s="395"/>
      <c r="J12" s="395"/>
      <c r="K12" s="395"/>
      <c r="L12" s="395"/>
      <c r="M12" s="395"/>
      <c r="N12" s="406"/>
      <c r="O12" s="407">
        <f t="shared" si="0"/>
        <v>0</v>
      </c>
    </row>
    <row r="13" spans="1:15" s="30" customFormat="1" ht="15.75">
      <c r="A13" s="408" t="s">
        <v>15</v>
      </c>
      <c r="B13" s="405"/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95"/>
      <c r="N13" s="406"/>
      <c r="O13" s="407">
        <f t="shared" si="0"/>
        <v>0</v>
      </c>
    </row>
    <row r="14" spans="1:15" ht="15.75">
      <c r="A14" s="408" t="s">
        <v>16</v>
      </c>
      <c r="B14" s="40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406"/>
      <c r="O14" s="407">
        <f t="shared" si="0"/>
        <v>0</v>
      </c>
    </row>
    <row r="15" spans="1:15" ht="15.75">
      <c r="A15" s="408" t="s">
        <v>17</v>
      </c>
      <c r="B15" s="405"/>
      <c r="C15" s="395"/>
      <c r="D15" s="395"/>
      <c r="E15" s="395"/>
      <c r="F15" s="395"/>
      <c r="G15" s="395"/>
      <c r="H15" s="395"/>
      <c r="I15" s="395"/>
      <c r="J15" s="395"/>
      <c r="K15" s="395"/>
      <c r="L15" s="395"/>
      <c r="M15" s="395"/>
      <c r="N15" s="406"/>
      <c r="O15" s="407">
        <f t="shared" si="0"/>
        <v>0</v>
      </c>
    </row>
    <row r="16" spans="1:15" ht="15.75">
      <c r="A16" s="408" t="s">
        <v>18</v>
      </c>
      <c r="B16" s="405"/>
      <c r="C16" s="395"/>
      <c r="D16" s="395"/>
      <c r="E16" s="395"/>
      <c r="F16" s="395"/>
      <c r="G16" s="395"/>
      <c r="H16" s="395"/>
      <c r="I16" s="395"/>
      <c r="J16" s="395"/>
      <c r="K16" s="395"/>
      <c r="L16" s="395"/>
      <c r="M16" s="395"/>
      <c r="N16" s="406"/>
      <c r="O16" s="407">
        <f t="shared" si="0"/>
        <v>0</v>
      </c>
    </row>
    <row r="17" spans="1:15" ht="15.75">
      <c r="A17" s="408" t="s">
        <v>19</v>
      </c>
      <c r="B17" s="405"/>
      <c r="C17" s="395"/>
      <c r="D17" s="395"/>
      <c r="E17" s="395"/>
      <c r="F17" s="395"/>
      <c r="G17" s="395"/>
      <c r="H17" s="395"/>
      <c r="I17" s="395"/>
      <c r="J17" s="395"/>
      <c r="K17" s="395"/>
      <c r="L17" s="395"/>
      <c r="M17" s="395"/>
      <c r="N17" s="406"/>
      <c r="O17" s="407">
        <f t="shared" si="0"/>
        <v>0</v>
      </c>
    </row>
    <row r="18" spans="1:15" ht="15.75">
      <c r="A18" s="408" t="s">
        <v>20</v>
      </c>
      <c r="B18" s="405"/>
      <c r="C18" s="395"/>
      <c r="D18" s="395"/>
      <c r="E18" s="395"/>
      <c r="F18" s="395"/>
      <c r="G18" s="395"/>
      <c r="H18" s="395"/>
      <c r="I18" s="395"/>
      <c r="J18" s="395"/>
      <c r="K18" s="395"/>
      <c r="L18" s="395"/>
      <c r="M18" s="395"/>
      <c r="N18" s="406"/>
      <c r="O18" s="407">
        <f>SUM(C18:N18)</f>
        <v>0</v>
      </c>
    </row>
    <row r="19" spans="1:15" ht="16.5" thickBot="1">
      <c r="A19" s="408" t="s">
        <v>21</v>
      </c>
      <c r="B19" s="409"/>
      <c r="C19" s="410"/>
      <c r="D19" s="410"/>
      <c r="E19" s="411"/>
      <c r="F19" s="411"/>
      <c r="G19" s="411"/>
      <c r="H19" s="411"/>
      <c r="I19" s="411"/>
      <c r="J19" s="411"/>
      <c r="K19" s="411"/>
      <c r="L19" s="411"/>
      <c r="M19" s="411"/>
      <c r="N19" s="412"/>
      <c r="O19" s="413">
        <f>SUM(C19:N19)</f>
        <v>0</v>
      </c>
    </row>
    <row r="20" spans="1:15" s="30" customFormat="1" ht="16.5" thickBot="1">
      <c r="A20" s="414" t="s">
        <v>22</v>
      </c>
      <c r="B20" s="415" t="s">
        <v>39</v>
      </c>
      <c r="C20" s="416">
        <f aca="true" t="shared" si="1" ref="C20:N20">SUM(C2:C19)</f>
        <v>4145335</v>
      </c>
      <c r="D20" s="417">
        <f t="shared" si="1"/>
        <v>4145335</v>
      </c>
      <c r="E20" s="417">
        <f t="shared" si="1"/>
        <v>4145335</v>
      </c>
      <c r="F20" s="417">
        <f t="shared" si="1"/>
        <v>4145335</v>
      </c>
      <c r="G20" s="417">
        <f t="shared" si="1"/>
        <v>4145335</v>
      </c>
      <c r="H20" s="417">
        <f t="shared" si="1"/>
        <v>4145335</v>
      </c>
      <c r="I20" s="417">
        <f t="shared" si="1"/>
        <v>4145335</v>
      </c>
      <c r="J20" s="417">
        <f t="shared" si="1"/>
        <v>4145335</v>
      </c>
      <c r="K20" s="417">
        <f t="shared" si="1"/>
        <v>4145335</v>
      </c>
      <c r="L20" s="417">
        <f t="shared" si="1"/>
        <v>4145335</v>
      </c>
      <c r="M20" s="417">
        <f t="shared" si="1"/>
        <v>4145335</v>
      </c>
      <c r="N20" s="418">
        <f t="shared" si="1"/>
        <v>4145333</v>
      </c>
      <c r="O20" s="419">
        <f>SUM(C20:N20)</f>
        <v>49744018</v>
      </c>
    </row>
    <row r="21" spans="1:15" ht="15.75">
      <c r="A21" s="32"/>
      <c r="B21" s="420"/>
      <c r="C21" s="420"/>
      <c r="D21" s="420"/>
      <c r="E21" s="420"/>
      <c r="F21" s="420"/>
      <c r="G21" s="420"/>
      <c r="H21" s="420"/>
      <c r="I21" s="420"/>
      <c r="J21" s="420"/>
      <c r="K21" s="420"/>
      <c r="L21" s="420"/>
      <c r="M21" s="420"/>
      <c r="N21" s="420"/>
      <c r="O21" s="32"/>
    </row>
    <row r="22" ht="15.75">
      <c r="A22" s="32"/>
    </row>
  </sheetData>
  <sheetProtection/>
  <printOptions horizontalCentered="1"/>
  <pageMargins left="0.83" right="0.1968503937007874" top="1.2598425196850394" bottom="0.8661417322834646" header="0.6692913385826772" footer="0.5118110236220472"/>
  <pageSetup horizontalDpi="300" verticalDpi="300" orientation="landscape" paperSize="9" scale="89" r:id="rId1"/>
  <headerFooter alignWithMargins="0">
    <oddHeader>&amp;C&amp;"Times New Roman CE,Félkövér"&amp;12Pénzellátási terv
2019. évre&amp;R&amp;"Times New Roman CE,Félkövér dőlt"&amp;11 16. sz. melléklet
Forintban!</oddHeader>
    <oddFooter>&amp;C&amp;P.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showGridLines="0" view="pageLayout" zoomScaleNormal="110" workbookViewId="0" topLeftCell="A1">
      <selection activeCell="A3" sqref="A3:A6"/>
    </sheetView>
  </sheetViews>
  <sheetFormatPr defaultColWidth="9.00390625" defaultRowHeight="12.75"/>
  <cols>
    <col min="1" max="1" width="76.50390625" style="0" bestFit="1" customWidth="1"/>
    <col min="2" max="2" width="23.50390625" style="0" customWidth="1"/>
    <col min="3" max="3" width="23.125" style="0" customWidth="1"/>
    <col min="4" max="4" width="28.375" style="0" customWidth="1"/>
  </cols>
  <sheetData>
    <row r="1" spans="1:4" ht="24.75" customHeight="1">
      <c r="A1" s="36" t="s">
        <v>409</v>
      </c>
      <c r="B1" s="33"/>
      <c r="C1" s="33"/>
      <c r="D1" s="33"/>
    </row>
    <row r="2" spans="1:4" s="34" customFormat="1" ht="27.75" customHeight="1" thickBot="1">
      <c r="A2" s="42"/>
      <c r="B2" s="42"/>
      <c r="C2" s="42"/>
      <c r="D2" s="42"/>
    </row>
    <row r="3" spans="1:4" s="39" customFormat="1" ht="24" customHeight="1">
      <c r="A3" s="543" t="s">
        <v>36</v>
      </c>
      <c r="B3" s="543" t="s">
        <v>121</v>
      </c>
      <c r="C3" s="543" t="s">
        <v>125</v>
      </c>
      <c r="D3" s="543" t="s">
        <v>122</v>
      </c>
    </row>
    <row r="4" spans="1:4" s="35" customFormat="1" ht="16.5" customHeight="1">
      <c r="A4" s="544"/>
      <c r="B4" s="544"/>
      <c r="C4" s="544"/>
      <c r="D4" s="544"/>
    </row>
    <row r="5" spans="1:4" s="37" customFormat="1" ht="13.5" customHeight="1" thickBot="1">
      <c r="A5" s="544"/>
      <c r="B5" s="545"/>
      <c r="C5" s="545"/>
      <c r="D5" s="545"/>
    </row>
    <row r="6" spans="1:4" s="35" customFormat="1" ht="16.5" customHeight="1" thickBot="1">
      <c r="A6" s="545"/>
      <c r="B6" s="40" t="s">
        <v>38</v>
      </c>
      <c r="C6" s="41" t="s">
        <v>37</v>
      </c>
      <c r="D6" s="41" t="s">
        <v>287</v>
      </c>
    </row>
    <row r="7" spans="1:4" s="38" customFormat="1" ht="13.5" thickBot="1">
      <c r="A7" s="64">
        <v>1</v>
      </c>
      <c r="B7" s="65">
        <v>2</v>
      </c>
      <c r="C7" s="65">
        <v>3</v>
      </c>
      <c r="D7" s="65">
        <v>4</v>
      </c>
    </row>
    <row r="8" spans="1:4" ht="15.75">
      <c r="A8" s="475" t="s">
        <v>396</v>
      </c>
      <c r="B8" s="48"/>
      <c r="C8" s="392"/>
      <c r="D8" s="155">
        <v>6424884</v>
      </c>
    </row>
    <row r="9" spans="1:4" ht="15.75">
      <c r="A9" s="475" t="s">
        <v>235</v>
      </c>
      <c r="B9" s="48"/>
      <c r="C9" s="48"/>
      <c r="D9" s="155">
        <v>3590300</v>
      </c>
    </row>
    <row r="10" spans="1:4" ht="15.75">
      <c r="A10" s="475" t="s">
        <v>236</v>
      </c>
      <c r="B10" s="48"/>
      <c r="C10" s="48"/>
      <c r="D10" s="155">
        <v>2720000</v>
      </c>
    </row>
    <row r="11" spans="1:4" ht="15.75">
      <c r="A11" s="475" t="s">
        <v>237</v>
      </c>
      <c r="B11" s="48"/>
      <c r="C11" s="48"/>
      <c r="D11" s="155">
        <v>100000</v>
      </c>
    </row>
    <row r="12" spans="1:4" ht="15.75">
      <c r="A12" s="475" t="s">
        <v>238</v>
      </c>
      <c r="B12" s="48"/>
      <c r="C12" s="48"/>
      <c r="D12" s="155">
        <v>2410740</v>
      </c>
    </row>
    <row r="13" spans="1:4" ht="15.75">
      <c r="A13" s="475" t="s">
        <v>342</v>
      </c>
      <c r="B13" s="48"/>
      <c r="C13" s="48"/>
      <c r="D13" s="155">
        <v>5000000</v>
      </c>
    </row>
    <row r="14" spans="1:4" ht="15" customHeight="1">
      <c r="A14" s="475" t="s">
        <v>175</v>
      </c>
      <c r="B14" s="48"/>
      <c r="C14" s="48"/>
      <c r="D14" s="155">
        <v>53550</v>
      </c>
    </row>
    <row r="15" spans="1:4" ht="15.75">
      <c r="A15" s="475" t="s">
        <v>404</v>
      </c>
      <c r="B15" s="48"/>
      <c r="C15" s="48"/>
      <c r="D15" s="155">
        <v>560300</v>
      </c>
    </row>
    <row r="16" spans="1:4" ht="15.75">
      <c r="A16" s="475" t="s">
        <v>288</v>
      </c>
      <c r="B16" s="48"/>
      <c r="C16" s="392" t="s">
        <v>407</v>
      </c>
      <c r="D16" s="155">
        <v>11511617</v>
      </c>
    </row>
    <row r="17" spans="1:4" ht="15.75">
      <c r="A17" s="475" t="s">
        <v>289</v>
      </c>
      <c r="B17" s="48"/>
      <c r="C17" s="48">
        <v>1</v>
      </c>
      <c r="D17" s="155">
        <v>2205000</v>
      </c>
    </row>
    <row r="18" spans="1:4" ht="15.75">
      <c r="A18" s="475" t="s">
        <v>290</v>
      </c>
      <c r="B18" s="48"/>
      <c r="C18" s="48"/>
      <c r="D18" s="155">
        <v>2077866</v>
      </c>
    </row>
    <row r="19" spans="1:4" ht="15.75">
      <c r="A19" s="475" t="s">
        <v>397</v>
      </c>
      <c r="B19" s="48"/>
      <c r="C19" s="48"/>
      <c r="D19" s="155">
        <v>396700</v>
      </c>
    </row>
    <row r="20" spans="1:4" ht="15.75">
      <c r="A20" s="475" t="s">
        <v>408</v>
      </c>
      <c r="B20" s="48"/>
      <c r="C20" s="48">
        <v>1</v>
      </c>
      <c r="D20" s="155">
        <v>563000</v>
      </c>
    </row>
    <row r="21" spans="1:4" ht="15.75">
      <c r="A21" s="475" t="s">
        <v>219</v>
      </c>
      <c r="B21" s="48"/>
      <c r="C21" s="48">
        <v>24</v>
      </c>
      <c r="D21" s="393">
        <v>1328640</v>
      </c>
    </row>
    <row r="22" spans="1:4" ht="15.75">
      <c r="A22" s="475" t="s">
        <v>341</v>
      </c>
      <c r="B22" s="48"/>
      <c r="C22" s="48"/>
      <c r="D22" s="155">
        <v>8864000</v>
      </c>
    </row>
    <row r="23" spans="1:4" ht="15.75">
      <c r="A23" s="475" t="s">
        <v>239</v>
      </c>
      <c r="B23" s="48"/>
      <c r="C23" s="48"/>
      <c r="D23" s="155">
        <v>1800000</v>
      </c>
    </row>
    <row r="24" spans="1:4" ht="15.75">
      <c r="A24" s="475" t="s">
        <v>398</v>
      </c>
      <c r="B24" s="48"/>
      <c r="C24" s="392"/>
      <c r="D24" s="155">
        <v>5548000</v>
      </c>
    </row>
    <row r="25" spans="1:4" ht="15.75">
      <c r="A25" s="475" t="s">
        <v>381</v>
      </c>
      <c r="B25" s="48"/>
      <c r="C25" s="392"/>
      <c r="D25" s="155">
        <v>448020</v>
      </c>
    </row>
    <row r="26" spans="1:4" ht="16.5" thickBot="1">
      <c r="A26" s="475" t="s">
        <v>291</v>
      </c>
      <c r="B26" s="48"/>
      <c r="C26" s="48"/>
      <c r="D26" s="155">
        <v>7278106</v>
      </c>
    </row>
    <row r="27" spans="1:4" s="45" customFormat="1" ht="19.5" customHeight="1" thickBot="1">
      <c r="A27" s="162" t="s">
        <v>39</v>
      </c>
      <c r="B27" s="205"/>
      <c r="C27" s="205"/>
      <c r="D27" s="476">
        <f>SUM(D8:D26)</f>
        <v>62880723</v>
      </c>
    </row>
  </sheetData>
  <sheetProtection/>
  <mergeCells count="4">
    <mergeCell ref="B3:B5"/>
    <mergeCell ref="A3:A6"/>
    <mergeCell ref="C3:C5"/>
    <mergeCell ref="D3:D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96" r:id="rId1"/>
  <headerFooter alignWithMargins="0">
    <oddHeader>&amp;R&amp;"Times New Roman CE,Félkövér dőlt"&amp;12 2. sz. melléklet</oddHeader>
    <oddFooter>&amp;C&amp;P. oldal, összesen: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78"/>
  <sheetViews>
    <sheetView view="pageLayout" workbookViewId="0" topLeftCell="A58">
      <selection activeCell="D72" sqref="D72"/>
    </sheetView>
  </sheetViews>
  <sheetFormatPr defaultColWidth="9.00390625" defaultRowHeight="12.75"/>
  <cols>
    <col min="1" max="1" width="8.125" style="480" customWidth="1"/>
    <col min="2" max="2" width="6.625" style="480" bestFit="1" customWidth="1"/>
    <col min="3" max="3" width="59.50390625" style="480" customWidth="1"/>
    <col min="4" max="4" width="19.625" style="481" customWidth="1"/>
    <col min="5" max="6" width="19.50390625" style="480" customWidth="1"/>
    <col min="7" max="7" width="19.875" style="480" customWidth="1"/>
    <col min="8" max="16384" width="9.375" style="480" customWidth="1"/>
  </cols>
  <sheetData>
    <row r="1" spans="1:7" s="482" customFormat="1" ht="15">
      <c r="A1" s="486"/>
      <c r="B1" s="487"/>
      <c r="C1" s="487"/>
      <c r="D1" s="488" t="s">
        <v>390</v>
      </c>
      <c r="E1" s="487" t="s">
        <v>393</v>
      </c>
      <c r="F1" s="487" t="s">
        <v>403</v>
      </c>
      <c r="G1" s="489" t="s">
        <v>405</v>
      </c>
    </row>
    <row r="2" spans="1:7" s="482" customFormat="1" ht="19.5" thickBot="1">
      <c r="A2" s="567" t="s">
        <v>394</v>
      </c>
      <c r="B2" s="568"/>
      <c r="C2" s="568"/>
      <c r="D2" s="568"/>
      <c r="E2" s="568"/>
      <c r="F2" s="568"/>
      <c r="G2" s="569"/>
    </row>
    <row r="3" spans="1:7" ht="15.75" thickBot="1">
      <c r="A3" s="492" t="str">
        <f>'1.sz.mell. '!A5</f>
        <v>1.</v>
      </c>
      <c r="B3" s="493" t="str">
        <f>'1.sz.mell. '!B5</f>
        <v>B4</v>
      </c>
      <c r="C3" s="493" t="str">
        <f>'1.sz.mell. '!C5</f>
        <v>I. Önkormányzat működési bevételei (1.2+1.3)</v>
      </c>
      <c r="D3" s="494">
        <f>D4+D5</f>
        <v>17265467</v>
      </c>
      <c r="E3" s="495">
        <f>D3*1.03</f>
        <v>17783431.01</v>
      </c>
      <c r="F3" s="495">
        <f>E3*1.03</f>
        <v>18316933.940300003</v>
      </c>
      <c r="G3" s="496">
        <f>F3*1.03</f>
        <v>18866441.958509002</v>
      </c>
    </row>
    <row r="4" spans="1:7" ht="15.75" thickBot="1">
      <c r="A4" s="492" t="str">
        <f>'1.sz.mell. '!A6</f>
        <v>1.2</v>
      </c>
      <c r="B4" s="493" t="str">
        <f>'1.sz.mell. '!B6</f>
        <v>B4</v>
      </c>
      <c r="C4" s="493" t="str">
        <f>'1.sz.mell. '!C6</f>
        <v>I/1. Intézményi működési bevételek</v>
      </c>
      <c r="D4" s="494">
        <v>11265467</v>
      </c>
      <c r="E4" s="495">
        <f aca="true" t="shared" si="0" ref="E4:G66">D4*1.03</f>
        <v>11603431.01</v>
      </c>
      <c r="F4" s="495">
        <f t="shared" si="0"/>
        <v>11951533.9403</v>
      </c>
      <c r="G4" s="496">
        <f t="shared" si="0"/>
        <v>12310079.958509002</v>
      </c>
    </row>
    <row r="5" spans="1:7" ht="15.75" thickBot="1">
      <c r="A5" s="492" t="str">
        <f>'1.sz.mell. '!A7</f>
        <v>1.3.</v>
      </c>
      <c r="B5" s="493" t="str">
        <f>'1.sz.mell. '!B7</f>
        <v>B3</v>
      </c>
      <c r="C5" s="493" t="str">
        <f>'1.sz.mell. '!C7</f>
        <v>I/2. Önkorm. sajátos műk. bevételei (1.3.1+…+1.3.4)</v>
      </c>
      <c r="D5" s="494">
        <f>D7+D8+D9</f>
        <v>6000000</v>
      </c>
      <c r="E5" s="495">
        <f t="shared" si="0"/>
        <v>6180000</v>
      </c>
      <c r="F5" s="495">
        <f t="shared" si="0"/>
        <v>6365400</v>
      </c>
      <c r="G5" s="496">
        <f t="shared" si="0"/>
        <v>6556362</v>
      </c>
    </row>
    <row r="6" spans="1:7" ht="15">
      <c r="A6" s="497" t="str">
        <f>'1.sz.mell. '!A8</f>
        <v>1.3.1.</v>
      </c>
      <c r="B6" s="498" t="str">
        <f>'1.sz.mell. '!B8</f>
        <v>B36</v>
      </c>
      <c r="C6" s="498" t="str">
        <f>'1.sz.mell. '!C8</f>
        <v>Illetékek</v>
      </c>
      <c r="D6" s="499">
        <f>'1.sz.mell. '!D8</f>
        <v>0</v>
      </c>
      <c r="E6" s="500">
        <f t="shared" si="0"/>
        <v>0</v>
      </c>
      <c r="F6" s="500">
        <f t="shared" si="0"/>
        <v>0</v>
      </c>
      <c r="G6" s="501">
        <f t="shared" si="0"/>
        <v>0</v>
      </c>
    </row>
    <row r="7" spans="1:7" ht="15">
      <c r="A7" s="485" t="str">
        <f>'1.sz.mell. '!A9</f>
        <v>1.3.2.</v>
      </c>
      <c r="B7" s="483" t="str">
        <f>'1.sz.mell. '!B9</f>
        <v>B3</v>
      </c>
      <c r="C7" s="483" t="str">
        <f>'1.sz.mell. '!C9</f>
        <v>Helyi adók</v>
      </c>
      <c r="D7" s="484">
        <v>5000000</v>
      </c>
      <c r="E7" s="490">
        <f t="shared" si="0"/>
        <v>5150000</v>
      </c>
      <c r="F7" s="490">
        <v>6500000</v>
      </c>
      <c r="G7" s="491">
        <v>6800000</v>
      </c>
    </row>
    <row r="8" spans="1:7" ht="15">
      <c r="A8" s="485" t="str">
        <f>'1.sz.mell. '!A10</f>
        <v>1.3.3.</v>
      </c>
      <c r="B8" s="483" t="str">
        <f>'1.sz.mell. '!B10</f>
        <v>B354</v>
      </c>
      <c r="C8" s="483" t="str">
        <f>'1.sz.mell. '!C10</f>
        <v>Átengedett központi adók</v>
      </c>
      <c r="D8" s="484">
        <v>1000000</v>
      </c>
      <c r="E8" s="490">
        <f t="shared" si="0"/>
        <v>1030000</v>
      </c>
      <c r="F8" s="490">
        <f t="shared" si="0"/>
        <v>1060900</v>
      </c>
      <c r="G8" s="491">
        <f t="shared" si="0"/>
        <v>1092727</v>
      </c>
    </row>
    <row r="9" spans="1:7" ht="15.75" thickBot="1">
      <c r="A9" s="502" t="str">
        <f>'1.sz.mell. '!A11</f>
        <v>1.3.4.</v>
      </c>
      <c r="B9" s="503" t="str">
        <f>'1.sz.mell. '!B11</f>
        <v>B36</v>
      </c>
      <c r="C9" s="503" t="str">
        <f>'1.sz.mell. '!C11</f>
        <v>Bírságok, egyéb bevételek</v>
      </c>
      <c r="D9" s="504"/>
      <c r="E9" s="505">
        <f t="shared" si="0"/>
        <v>0</v>
      </c>
      <c r="F9" s="505">
        <f t="shared" si="0"/>
        <v>0</v>
      </c>
      <c r="G9" s="506">
        <f t="shared" si="0"/>
        <v>0</v>
      </c>
    </row>
    <row r="10" spans="1:7" ht="15.75" thickBot="1">
      <c r="A10" s="492" t="str">
        <f>'1.sz.mell. '!A12</f>
        <v>2.</v>
      </c>
      <c r="B10" s="493" t="str">
        <f>'1.sz.mell. '!B12</f>
        <v>B5</v>
      </c>
      <c r="C10" s="493" t="str">
        <f>'1.sz.mell. '!C12</f>
        <v>II. Felhalmozási és tőkejellegű bevételek (2.1+…2.3)</v>
      </c>
      <c r="D10" s="494">
        <f>'1.sz.mell. '!D12</f>
        <v>0</v>
      </c>
      <c r="E10" s="495">
        <f t="shared" si="0"/>
        <v>0</v>
      </c>
      <c r="F10" s="495">
        <f t="shared" si="0"/>
        <v>0</v>
      </c>
      <c r="G10" s="496">
        <f t="shared" si="0"/>
        <v>0</v>
      </c>
    </row>
    <row r="11" spans="1:7" ht="15">
      <c r="A11" s="497" t="str">
        <f>'1.sz.mell. '!A13</f>
        <v>2.1.</v>
      </c>
      <c r="B11" s="498" t="str">
        <f>'1.sz.mell. '!B13</f>
        <v>B5</v>
      </c>
      <c r="C11" s="498" t="str">
        <f>'1.sz.mell. '!C13</f>
        <v>Tárgyi eszközök, immateriális javak értékesítése</v>
      </c>
      <c r="D11" s="499">
        <f>'1.sz.mell. '!D13</f>
        <v>0</v>
      </c>
      <c r="E11" s="500">
        <f t="shared" si="0"/>
        <v>0</v>
      </c>
      <c r="F11" s="500">
        <f t="shared" si="0"/>
        <v>0</v>
      </c>
      <c r="G11" s="501">
        <f t="shared" si="0"/>
        <v>0</v>
      </c>
    </row>
    <row r="12" spans="1:7" ht="15">
      <c r="A12" s="485" t="str">
        <f>'1.sz.mell. '!A14</f>
        <v>2.2.</v>
      </c>
      <c r="B12" s="483"/>
      <c r="C12" s="483" t="str">
        <f>'1.sz.mell. '!C14</f>
        <v>Önkormányzatok sajátos felhalmozási és tőkebevételei</v>
      </c>
      <c r="D12" s="484">
        <f>'1.sz.mell. '!D14</f>
        <v>0</v>
      </c>
      <c r="E12" s="490">
        <f t="shared" si="0"/>
        <v>0</v>
      </c>
      <c r="F12" s="490">
        <f t="shared" si="0"/>
        <v>0</v>
      </c>
      <c r="G12" s="491">
        <f t="shared" si="0"/>
        <v>0</v>
      </c>
    </row>
    <row r="13" spans="1:7" ht="15.75" thickBot="1">
      <c r="A13" s="502" t="str">
        <f>'1.sz.mell. '!A15</f>
        <v>2.3.</v>
      </c>
      <c r="B13" s="503"/>
      <c r="C13" s="503" t="str">
        <f>'1.sz.mell. '!C15</f>
        <v>Pénzügyi befektetések bevételei</v>
      </c>
      <c r="D13" s="504">
        <f>'1.sz.mell. '!D15</f>
        <v>0</v>
      </c>
      <c r="E13" s="505">
        <f t="shared" si="0"/>
        <v>0</v>
      </c>
      <c r="F13" s="505">
        <f t="shared" si="0"/>
        <v>0</v>
      </c>
      <c r="G13" s="506">
        <f t="shared" si="0"/>
        <v>0</v>
      </c>
    </row>
    <row r="14" spans="1:7" ht="15.75" thickBot="1">
      <c r="A14" s="492" t="str">
        <f>'1.sz.mell. '!A16</f>
        <v>3.</v>
      </c>
      <c r="B14" s="493" t="str">
        <f>'1.sz.mell. '!B16</f>
        <v>B11</v>
      </c>
      <c r="C14" s="493" t="str">
        <f>'1.sz.mell. '!C16</f>
        <v>III. Támogatások, kiegészítések (3.1+…+3.7)</v>
      </c>
      <c r="D14" s="494">
        <f>D15+D16+D17+D18+D20+D21</f>
        <v>62584566</v>
      </c>
      <c r="E14" s="495">
        <f t="shared" si="0"/>
        <v>64462102.980000004</v>
      </c>
      <c r="F14" s="495">
        <f t="shared" si="0"/>
        <v>66395966.069400005</v>
      </c>
      <c r="G14" s="496">
        <f t="shared" si="0"/>
        <v>68387845.051482</v>
      </c>
    </row>
    <row r="15" spans="1:7" ht="15">
      <c r="A15" s="497" t="str">
        <f>'1.sz.mell. '!A17</f>
        <v>3.1.</v>
      </c>
      <c r="B15" s="498" t="str">
        <f>'1.sz.mell. '!B17</f>
        <v>B111</v>
      </c>
      <c r="C15" s="498" t="str">
        <f>'1.sz.mell. '!C17</f>
        <v>Általános működési támogatás</v>
      </c>
      <c r="D15" s="499">
        <v>20695961</v>
      </c>
      <c r="E15" s="500">
        <f t="shared" si="0"/>
        <v>21316839.830000002</v>
      </c>
      <c r="F15" s="500">
        <f t="shared" si="0"/>
        <v>21956345.024900004</v>
      </c>
      <c r="G15" s="501">
        <f t="shared" si="0"/>
        <v>22615035.375647005</v>
      </c>
    </row>
    <row r="16" spans="1:7" ht="15">
      <c r="A16" s="485" t="str">
        <f>'1.sz.mell. '!A18</f>
        <v>3.2.</v>
      </c>
      <c r="B16" s="483" t="str">
        <f>'1.sz.mell. '!B18</f>
        <v>B112</v>
      </c>
      <c r="C16" s="483" t="str">
        <f>'1.sz.mell. '!C18</f>
        <v>Pedagógusok bértámogatása</v>
      </c>
      <c r="D16" s="484">
        <v>17665500</v>
      </c>
      <c r="E16" s="490">
        <f t="shared" si="0"/>
        <v>18195465</v>
      </c>
      <c r="F16" s="490">
        <f t="shared" si="0"/>
        <v>18741328.95</v>
      </c>
      <c r="G16" s="491">
        <f t="shared" si="0"/>
        <v>19303568.8185</v>
      </c>
    </row>
    <row r="17" spans="1:7" ht="15">
      <c r="A17" s="485" t="str">
        <f>'1.sz.mell. '!A19</f>
        <v>3.3.</v>
      </c>
      <c r="B17" s="483" t="str">
        <f>'1.sz.mell. '!B19</f>
        <v>B112</v>
      </c>
      <c r="C17" s="483" t="str">
        <f>'1.sz.mell. '!C19</f>
        <v>Óvodműködtetési támogatás</v>
      </c>
      <c r="D17" s="484">
        <v>2416267</v>
      </c>
      <c r="E17" s="490">
        <f t="shared" si="0"/>
        <v>2488755.0100000002</v>
      </c>
      <c r="F17" s="490">
        <f t="shared" si="0"/>
        <v>2563417.6603</v>
      </c>
      <c r="G17" s="491">
        <f t="shared" si="0"/>
        <v>2640320.190109</v>
      </c>
    </row>
    <row r="18" spans="1:7" ht="15">
      <c r="A18" s="485" t="str">
        <f>'1.sz.mell. '!A20</f>
        <v>3.4.</v>
      </c>
      <c r="B18" s="483" t="str">
        <f>'1.sz.mell. '!B20</f>
        <v>B113</v>
      </c>
      <c r="C18" s="483" t="str">
        <f>'1.sz.mell. '!C20</f>
        <v>Szociális és gyermekjóléti feladatok támogatása</v>
      </c>
      <c r="D18" s="484">
        <v>20006838</v>
      </c>
      <c r="E18" s="490">
        <f t="shared" si="0"/>
        <v>20607043.14</v>
      </c>
      <c r="F18" s="490">
        <f t="shared" si="0"/>
        <v>21225254.4342</v>
      </c>
      <c r="G18" s="491">
        <f t="shared" si="0"/>
        <v>21862012.067226</v>
      </c>
    </row>
    <row r="19" spans="1:7" ht="15">
      <c r="A19" s="485" t="str">
        <f>'1.sz.mell. '!A21</f>
        <v>3.5.</v>
      </c>
      <c r="B19" s="483" t="str">
        <f>'1.sz.mell. '!B21</f>
        <v>B113</v>
      </c>
      <c r="C19" s="483" t="str">
        <f>'1.sz.mell. '!C21</f>
        <v>Jövedelempótló támogatások kiegészítése</v>
      </c>
      <c r="D19" s="484">
        <f>'1.sz.mell. '!D21</f>
        <v>0</v>
      </c>
      <c r="E19" s="490">
        <f t="shared" si="0"/>
        <v>0</v>
      </c>
      <c r="F19" s="490">
        <f t="shared" si="0"/>
        <v>0</v>
      </c>
      <c r="G19" s="491">
        <f t="shared" si="0"/>
        <v>0</v>
      </c>
    </row>
    <row r="20" spans="1:7" ht="15">
      <c r="A20" s="485" t="str">
        <f>'1.sz.mell. '!A22</f>
        <v>3.6.</v>
      </c>
      <c r="B20" s="483" t="str">
        <f>'1.sz.mell. '!B22</f>
        <v>B115</v>
      </c>
      <c r="C20" s="483" t="str">
        <f>'1.sz.mell. '!C22</f>
        <v>Központosított előirányzat</v>
      </c>
      <c r="D20" s="484"/>
      <c r="E20" s="490">
        <f t="shared" si="0"/>
        <v>0</v>
      </c>
      <c r="F20" s="490">
        <f t="shared" si="0"/>
        <v>0</v>
      </c>
      <c r="G20" s="491">
        <f t="shared" si="0"/>
        <v>0</v>
      </c>
    </row>
    <row r="21" spans="1:7" ht="15">
      <c r="A21" s="485" t="str">
        <f>'1.sz.mell. '!A23</f>
        <v>3.7.</v>
      </c>
      <c r="B21" s="483" t="str">
        <f>'1.sz.mell. '!B23</f>
        <v>B114</v>
      </c>
      <c r="C21" s="483" t="str">
        <f>'1.sz.mell. '!C23</f>
        <v>Közművelődés támogatása</v>
      </c>
      <c r="D21" s="484">
        <v>1800000</v>
      </c>
      <c r="E21" s="490">
        <f t="shared" si="0"/>
        <v>1854000</v>
      </c>
      <c r="F21" s="490">
        <f t="shared" si="0"/>
        <v>1909620</v>
      </c>
      <c r="G21" s="491">
        <f t="shared" si="0"/>
        <v>1966908.6</v>
      </c>
    </row>
    <row r="22" spans="1:7" ht="15">
      <c r="A22" s="485" t="str">
        <f>'1.sz.mell. '!A24</f>
        <v>3.8.</v>
      </c>
      <c r="B22" s="483"/>
      <c r="C22" s="483" t="str">
        <f>'1.sz.mell. '!C24</f>
        <v>Egyéb központi támogatás</v>
      </c>
      <c r="D22" s="484">
        <f>'1.sz.mell. '!D24</f>
        <v>0</v>
      </c>
      <c r="E22" s="490">
        <f t="shared" si="0"/>
        <v>0</v>
      </c>
      <c r="F22" s="490">
        <f t="shared" si="0"/>
        <v>0</v>
      </c>
      <c r="G22" s="491">
        <f t="shared" si="0"/>
        <v>0</v>
      </c>
    </row>
    <row r="23" spans="1:7" ht="15">
      <c r="A23" s="507" t="str">
        <f>'1.sz.mell. '!A25</f>
        <v>3.10.</v>
      </c>
      <c r="B23" s="508" t="str">
        <f>'1.sz.mell. '!B25</f>
        <v>B2</v>
      </c>
      <c r="C23" s="508" t="str">
        <f>'1.sz.mell. '!C25</f>
        <v>Fejlesztési célú támogatások (5.7.1+…+5.7.4)</v>
      </c>
      <c r="D23" s="509">
        <f>'1.sz.mell. '!D25</f>
        <v>0</v>
      </c>
      <c r="E23" s="510">
        <f t="shared" si="0"/>
        <v>0</v>
      </c>
      <c r="F23" s="510">
        <f t="shared" si="0"/>
        <v>0</v>
      </c>
      <c r="G23" s="511">
        <f t="shared" si="0"/>
        <v>0</v>
      </c>
    </row>
    <row r="24" spans="1:7" ht="15">
      <c r="A24" s="485" t="str">
        <f>'1.sz.mell. '!A26</f>
        <v>3.10.1.</v>
      </c>
      <c r="B24" s="483"/>
      <c r="C24" s="483" t="str">
        <f>'1.sz.mell. '!C26</f>
        <v>Cél- címzett támogatás</v>
      </c>
      <c r="D24" s="484">
        <f>'1.sz.mell. '!D26</f>
        <v>0</v>
      </c>
      <c r="E24" s="490">
        <f t="shared" si="0"/>
        <v>0</v>
      </c>
      <c r="F24" s="490">
        <f t="shared" si="0"/>
        <v>0</v>
      </c>
      <c r="G24" s="491">
        <f t="shared" si="0"/>
        <v>0</v>
      </c>
    </row>
    <row r="25" spans="1:7" ht="15">
      <c r="A25" s="485" t="str">
        <f>'1.sz.mell. '!A27</f>
        <v>3.10.2.</v>
      </c>
      <c r="B25" s="483"/>
      <c r="C25" s="483" t="str">
        <f>'1.sz.mell. '!C27</f>
        <v>Területi kiegyenlítést szolg. fejl. célú támogatás</v>
      </c>
      <c r="D25" s="484">
        <f>'1.sz.mell. '!D27</f>
        <v>0</v>
      </c>
      <c r="E25" s="490">
        <f t="shared" si="0"/>
        <v>0</v>
      </c>
      <c r="F25" s="490">
        <f t="shared" si="0"/>
        <v>0</v>
      </c>
      <c r="G25" s="491">
        <f t="shared" si="0"/>
        <v>0</v>
      </c>
    </row>
    <row r="26" spans="1:7" ht="15">
      <c r="A26" s="485" t="str">
        <f>'1.sz.mell. '!A28</f>
        <v>3.10.3.</v>
      </c>
      <c r="B26" s="483"/>
      <c r="C26" s="483" t="str">
        <f>'1.sz.mell. '!C28</f>
        <v>Céljellegű decentralizált támogatás, vis maior</v>
      </c>
      <c r="D26" s="484">
        <f>'1.sz.mell. '!D28</f>
        <v>0</v>
      </c>
      <c r="E26" s="490">
        <f t="shared" si="0"/>
        <v>0</v>
      </c>
      <c r="F26" s="490">
        <f t="shared" si="0"/>
        <v>0</v>
      </c>
      <c r="G26" s="491">
        <f t="shared" si="0"/>
        <v>0</v>
      </c>
    </row>
    <row r="27" spans="1:7" ht="15.75" thickBot="1">
      <c r="A27" s="502" t="str">
        <f>'1.sz.mell. '!A29</f>
        <v>3.10.4.</v>
      </c>
      <c r="B27" s="503"/>
      <c r="C27" s="503" t="str">
        <f>'1.sz.mell. '!C29</f>
        <v>Egyéb központi támogatás</v>
      </c>
      <c r="D27" s="504">
        <f>'1.sz.mell. '!D29</f>
        <v>0</v>
      </c>
      <c r="E27" s="505">
        <f t="shared" si="0"/>
        <v>0</v>
      </c>
      <c r="F27" s="505">
        <f t="shared" si="0"/>
        <v>0</v>
      </c>
      <c r="G27" s="506">
        <f t="shared" si="0"/>
        <v>0</v>
      </c>
    </row>
    <row r="28" spans="1:7" ht="15.75" thickBot="1">
      <c r="A28" s="492" t="str">
        <f>'1.sz.mell. '!A30</f>
        <v>4.</v>
      </c>
      <c r="B28" s="493"/>
      <c r="C28" s="493" t="str">
        <f>'1.sz.mell. '!C30</f>
        <v>IV. Támogatások, átvett pénzesz. (4.1+4.2)</v>
      </c>
      <c r="D28" s="494">
        <f>D29+D36</f>
        <v>84925596</v>
      </c>
      <c r="E28" s="495">
        <f t="shared" si="0"/>
        <v>87473363.88</v>
      </c>
      <c r="F28" s="495">
        <f t="shared" si="0"/>
        <v>90097564.7964</v>
      </c>
      <c r="G28" s="496">
        <f t="shared" si="0"/>
        <v>92800491.740292</v>
      </c>
    </row>
    <row r="29" spans="1:7" ht="15">
      <c r="A29" s="512" t="str">
        <f>'1.sz.mell. '!A31</f>
        <v>4.1.</v>
      </c>
      <c r="B29" s="513" t="str">
        <f>'1.sz.mell. '!B31</f>
        <v>B16</v>
      </c>
      <c r="C29" s="513" t="str">
        <f>'1.sz.mell. '!C31</f>
        <v>Működési célú  (6.1.1+…+6.1.4)</v>
      </c>
      <c r="D29" s="514">
        <f>D31+D32</f>
        <v>49850596</v>
      </c>
      <c r="E29" s="515">
        <f t="shared" si="0"/>
        <v>51346113.88</v>
      </c>
      <c r="F29" s="515">
        <f t="shared" si="0"/>
        <v>52886497.2964</v>
      </c>
      <c r="G29" s="516">
        <f t="shared" si="0"/>
        <v>54473092.21529201</v>
      </c>
    </row>
    <row r="30" spans="1:7" ht="15">
      <c r="A30" s="485" t="str">
        <f>'1.sz.mell. '!A32</f>
        <v>4.1.1.</v>
      </c>
      <c r="B30" s="483"/>
      <c r="C30" s="483" t="str">
        <f>'1.sz.mell. '!C32</f>
        <v>Támogatás központi költségvetési szervtől</v>
      </c>
      <c r="D30" s="484">
        <f>'1.sz.mell. '!D32</f>
        <v>0</v>
      </c>
      <c r="E30" s="490">
        <f t="shared" si="0"/>
        <v>0</v>
      </c>
      <c r="F30" s="490">
        <f t="shared" si="0"/>
        <v>0</v>
      </c>
      <c r="G30" s="491">
        <f t="shared" si="0"/>
        <v>0</v>
      </c>
    </row>
    <row r="31" spans="1:7" ht="15">
      <c r="A31" s="485" t="str">
        <f>'1.sz.mell. '!A33</f>
        <v>4.1.2.</v>
      </c>
      <c r="B31" s="483"/>
      <c r="C31" s="483" t="str">
        <f>'1.sz.mell. '!C33</f>
        <v>Támogatás OEP-től</v>
      </c>
      <c r="D31" s="484">
        <f>'1.sz.mell. '!D33</f>
        <v>3960000</v>
      </c>
      <c r="E31" s="490">
        <f t="shared" si="0"/>
        <v>4078800</v>
      </c>
      <c r="F31" s="490">
        <f t="shared" si="0"/>
        <v>4201164</v>
      </c>
      <c r="G31" s="491">
        <f t="shared" si="0"/>
        <v>4327198.92</v>
      </c>
    </row>
    <row r="32" spans="1:7" ht="15">
      <c r="A32" s="485" t="str">
        <f>'1.sz.mell. '!A34</f>
        <v>4.1.3.</v>
      </c>
      <c r="B32" s="483"/>
      <c r="C32" s="483" t="str">
        <f>'1.sz.mell. '!C34</f>
        <v>Támogatás elkülönített állami pénzalapoktól</v>
      </c>
      <c r="D32" s="484">
        <v>45890596</v>
      </c>
      <c r="E32" s="490">
        <f t="shared" si="0"/>
        <v>47267313.88</v>
      </c>
      <c r="F32" s="490">
        <f t="shared" si="0"/>
        <v>48685333.2964</v>
      </c>
      <c r="G32" s="491">
        <f t="shared" si="0"/>
        <v>50145893.295292005</v>
      </c>
    </row>
    <row r="33" spans="1:7" ht="15">
      <c r="A33" s="485" t="str">
        <f>'1.sz.mell. '!A35</f>
        <v>4.1.3.</v>
      </c>
      <c r="B33" s="483"/>
      <c r="C33" s="483" t="str">
        <f>'1.sz.mell. '!C35</f>
        <v>Támogatás önkormányzati szervektől</v>
      </c>
      <c r="D33" s="484"/>
      <c r="E33" s="490">
        <f t="shared" si="0"/>
        <v>0</v>
      </c>
      <c r="F33" s="490">
        <f t="shared" si="0"/>
        <v>0</v>
      </c>
      <c r="G33" s="491">
        <f t="shared" si="0"/>
        <v>0</v>
      </c>
    </row>
    <row r="34" spans="1:7" ht="15">
      <c r="A34" s="485" t="str">
        <f>'1.sz.mell. '!A36</f>
        <v>4.1.4.</v>
      </c>
      <c r="B34" s="483"/>
      <c r="C34" s="483" t="str">
        <f>'1.sz.mell. '!C36</f>
        <v>Támogatás EU-s programokra</v>
      </c>
      <c r="D34" s="484">
        <f>'1.sz.mell. '!D36</f>
        <v>0</v>
      </c>
      <c r="E34" s="490">
        <f t="shared" si="0"/>
        <v>0</v>
      </c>
      <c r="F34" s="490">
        <f t="shared" si="0"/>
        <v>0</v>
      </c>
      <c r="G34" s="491">
        <f t="shared" si="0"/>
        <v>0</v>
      </c>
    </row>
    <row r="35" spans="1:7" ht="15">
      <c r="A35" s="485" t="str">
        <f>'1.sz.mell. '!A37</f>
        <v>4.1.5.</v>
      </c>
      <c r="B35" s="483"/>
      <c r="C35" s="483" t="str">
        <f>'1.sz.mell. '!C37</f>
        <v>Átvett pénzeszközök</v>
      </c>
      <c r="D35" s="484">
        <f>'1.sz.mell. '!D37</f>
        <v>0</v>
      </c>
      <c r="E35" s="490">
        <f t="shared" si="0"/>
        <v>0</v>
      </c>
      <c r="F35" s="490">
        <f t="shared" si="0"/>
        <v>0</v>
      </c>
      <c r="G35" s="491">
        <f t="shared" si="0"/>
        <v>0</v>
      </c>
    </row>
    <row r="36" spans="1:7" ht="15">
      <c r="A36" s="507" t="str">
        <f>'1.sz.mell. '!A38</f>
        <v>4.2.</v>
      </c>
      <c r="B36" s="508" t="str">
        <f>'1.sz.mell. '!B38</f>
        <v>B25</v>
      </c>
      <c r="C36" s="508" t="str">
        <f>'1.sz.mell. '!C38</f>
        <v>Felhalmozási célú pénzeszköz átvétel (4.2.1+…+4.2.4)</v>
      </c>
      <c r="D36" s="509">
        <f>D38+D40</f>
        <v>35075000</v>
      </c>
      <c r="E36" s="510">
        <f t="shared" si="0"/>
        <v>36127250</v>
      </c>
      <c r="F36" s="510">
        <f t="shared" si="0"/>
        <v>37211067.5</v>
      </c>
      <c r="G36" s="511">
        <f t="shared" si="0"/>
        <v>38327399.525</v>
      </c>
    </row>
    <row r="37" spans="1:7" ht="15">
      <c r="A37" s="485" t="str">
        <f>'1.sz.mell. '!A39</f>
        <v>4.2.1.</v>
      </c>
      <c r="B37" s="483"/>
      <c r="C37" s="483" t="str">
        <f>'1.sz.mell. '!C39</f>
        <v>Támogatás központi költségvetési szervtől</v>
      </c>
      <c r="D37" s="484"/>
      <c r="E37" s="490">
        <f t="shared" si="0"/>
        <v>0</v>
      </c>
      <c r="F37" s="490">
        <f t="shared" si="0"/>
        <v>0</v>
      </c>
      <c r="G37" s="491">
        <f t="shared" si="0"/>
        <v>0</v>
      </c>
    </row>
    <row r="38" spans="1:7" ht="15">
      <c r="A38" s="485" t="str">
        <f>'1.sz.mell. '!A40</f>
        <v>4.2.2.</v>
      </c>
      <c r="B38" s="483"/>
      <c r="C38" s="483" t="str">
        <f>'1.sz.mell. '!C40</f>
        <v>Támogatás elkülönített állami pénzalapoktól</v>
      </c>
      <c r="D38" s="484">
        <v>35075000</v>
      </c>
      <c r="E38" s="490">
        <f t="shared" si="0"/>
        <v>36127250</v>
      </c>
      <c r="F38" s="490">
        <f t="shared" si="0"/>
        <v>37211067.5</v>
      </c>
      <c r="G38" s="491">
        <f t="shared" si="0"/>
        <v>38327399.525</v>
      </c>
    </row>
    <row r="39" spans="1:7" ht="15">
      <c r="A39" s="485" t="str">
        <f>'1.sz.mell. '!A41</f>
        <v>4.2.3.</v>
      </c>
      <c r="B39" s="483"/>
      <c r="C39" s="483" t="str">
        <f>'1.sz.mell. '!C41</f>
        <v>Támogatás önkormányzati szervektől</v>
      </c>
      <c r="D39" s="484">
        <f>'1.sz.mell. '!D41</f>
        <v>0</v>
      </c>
      <c r="E39" s="490">
        <f>D37*D40</f>
        <v>0</v>
      </c>
      <c r="F39" s="490">
        <f t="shared" si="0"/>
        <v>0</v>
      </c>
      <c r="G39" s="491">
        <f t="shared" si="0"/>
        <v>0</v>
      </c>
    </row>
    <row r="40" spans="1:7" ht="15.75" thickBot="1">
      <c r="A40" s="502" t="str">
        <f>'1.sz.mell. '!A42</f>
        <v>4.2.4.</v>
      </c>
      <c r="B40" s="503"/>
      <c r="C40" s="503" t="str">
        <f>'1.sz.mell. '!C42</f>
        <v>Egyéb szervezetektől átvett pénzeszközök</v>
      </c>
      <c r="D40" s="504">
        <f>'1.sz.mell. '!D42</f>
        <v>0</v>
      </c>
      <c r="E40" s="505">
        <f t="shared" si="0"/>
        <v>0</v>
      </c>
      <c r="F40" s="505">
        <f t="shared" si="0"/>
        <v>0</v>
      </c>
      <c r="G40" s="506">
        <f t="shared" si="0"/>
        <v>0</v>
      </c>
    </row>
    <row r="41" spans="1:7" ht="15.75" thickBot="1">
      <c r="A41" s="492" t="str">
        <f>'1.sz.mell. '!A43</f>
        <v>5.</v>
      </c>
      <c r="B41" s="493"/>
      <c r="C41" s="493" t="str">
        <f>'1.sz.mell. '!C43</f>
        <v>V. Tám. kölcs. visszatér. igénybev., értékp. bev. (5.1+5.2)</v>
      </c>
      <c r="D41" s="494">
        <f>'1.sz.mell. '!D43</f>
        <v>0</v>
      </c>
      <c r="E41" s="495">
        <f t="shared" si="0"/>
        <v>0</v>
      </c>
      <c r="F41" s="495">
        <f t="shared" si="0"/>
        <v>0</v>
      </c>
      <c r="G41" s="496">
        <f t="shared" si="0"/>
        <v>0</v>
      </c>
    </row>
    <row r="42" spans="1:7" ht="15">
      <c r="A42" s="497" t="str">
        <f>'1.sz.mell. '!A44</f>
        <v>5.1.</v>
      </c>
      <c r="B42" s="498" t="str">
        <f>'1.sz.mell. '!B44</f>
        <v>B62</v>
      </c>
      <c r="C42" s="498" t="str">
        <f>'1.sz.mell. '!C44</f>
        <v>Működési célú  kölcsön visszatér., értékpapír bev.</v>
      </c>
      <c r="D42" s="499">
        <f>'1.sz.mell. '!D44</f>
        <v>0</v>
      </c>
      <c r="E42" s="500">
        <f t="shared" si="0"/>
        <v>0</v>
      </c>
      <c r="F42" s="500">
        <f t="shared" si="0"/>
        <v>0</v>
      </c>
      <c r="G42" s="501">
        <f t="shared" si="0"/>
        <v>0</v>
      </c>
    </row>
    <row r="43" spans="1:7" ht="15.75" thickBot="1">
      <c r="A43" s="502" t="str">
        <f>'1.sz.mell. '!A45</f>
        <v>5.2.</v>
      </c>
      <c r="B43" s="503" t="str">
        <f>'1.sz.mell. '!B45</f>
        <v>B72</v>
      </c>
      <c r="C43" s="503" t="str">
        <f>'1.sz.mell. '!C45</f>
        <v>Felhalmozási célú  kölcsön visszatér., értékpapír bev.</v>
      </c>
      <c r="D43" s="504">
        <f>'1.sz.mell. '!D45</f>
        <v>0</v>
      </c>
      <c r="E43" s="505">
        <f t="shared" si="0"/>
        <v>0</v>
      </c>
      <c r="F43" s="505">
        <f t="shared" si="0"/>
        <v>0</v>
      </c>
      <c r="G43" s="506">
        <f t="shared" si="0"/>
        <v>0</v>
      </c>
    </row>
    <row r="44" spans="1:7" ht="15.75" thickBot="1">
      <c r="A44" s="492" t="str">
        <f>'1.sz.mell. '!A46</f>
        <v>6.</v>
      </c>
      <c r="B44" s="493"/>
      <c r="C44" s="493" t="str">
        <f>'1.sz.mell. '!C46</f>
        <v>VI. Finanszírozási bevételek (6.1+6.2)</v>
      </c>
      <c r="D44" s="494">
        <f>'1.sz.mell. '!D46</f>
        <v>0</v>
      </c>
      <c r="E44" s="495">
        <f t="shared" si="0"/>
        <v>0</v>
      </c>
      <c r="F44" s="495">
        <f t="shared" si="0"/>
        <v>0</v>
      </c>
      <c r="G44" s="496">
        <f t="shared" si="0"/>
        <v>0</v>
      </c>
    </row>
    <row r="45" spans="1:7" ht="15">
      <c r="A45" s="497" t="str">
        <f>'1.sz.mell. '!A47</f>
        <v>6.1.</v>
      </c>
      <c r="B45" s="498" t="str">
        <f>'1.sz.mell. '!B47</f>
        <v>B811</v>
      </c>
      <c r="C45" s="498" t="str">
        <f>'1.sz.mell. '!C47</f>
        <v>Hitelek, kölcsönök bevételei</v>
      </c>
      <c r="D45" s="499">
        <f>'1.sz.mell. '!D47</f>
        <v>0</v>
      </c>
      <c r="E45" s="500">
        <f t="shared" si="0"/>
        <v>0</v>
      </c>
      <c r="F45" s="500">
        <f t="shared" si="0"/>
        <v>0</v>
      </c>
      <c r="G45" s="501">
        <f t="shared" si="0"/>
        <v>0</v>
      </c>
    </row>
    <row r="46" spans="1:7" ht="15.75" thickBot="1">
      <c r="A46" s="502" t="str">
        <f>'1.sz.mell. '!A48</f>
        <v>6.2.</v>
      </c>
      <c r="B46" s="503"/>
      <c r="C46" s="503" t="str">
        <f>'1.sz.mell. '!C48</f>
        <v>Függő, átfutó bevételek</v>
      </c>
      <c r="D46" s="504">
        <f>'1.sz.mell. '!D48</f>
        <v>0</v>
      </c>
      <c r="E46" s="505">
        <f t="shared" si="0"/>
        <v>0</v>
      </c>
      <c r="F46" s="505">
        <f t="shared" si="0"/>
        <v>0</v>
      </c>
      <c r="G46" s="506">
        <f t="shared" si="0"/>
        <v>0</v>
      </c>
    </row>
    <row r="47" spans="1:7" ht="15.75" thickBot="1">
      <c r="A47" s="517" t="str">
        <f>'1.sz.mell. '!A49</f>
        <v>7.</v>
      </c>
      <c r="B47" s="518"/>
      <c r="C47" s="518" t="str">
        <f>'1.sz.mell. '!C49</f>
        <v>FOLYÓ BEVÉTELEK ÖSSZESEN: (1+4+5+6+7+8)</v>
      </c>
      <c r="D47" s="519">
        <f>D3+D28+D14</f>
        <v>164775629</v>
      </c>
      <c r="E47" s="520">
        <f t="shared" si="0"/>
        <v>169718897.87</v>
      </c>
      <c r="F47" s="520">
        <f t="shared" si="0"/>
        <v>174810464.8061</v>
      </c>
      <c r="G47" s="521">
        <f t="shared" si="0"/>
        <v>180054778.750283</v>
      </c>
    </row>
    <row r="48" spans="1:7" ht="15">
      <c r="A48" s="512" t="str">
        <f>'1.sz.mell. '!A50</f>
        <v>8.</v>
      </c>
      <c r="B48" s="513" t="str">
        <f>'1.sz.mell. '!B50</f>
        <v>B813</v>
      </c>
      <c r="C48" s="513" t="str">
        <f>'1.sz.mell. '!C50</f>
        <v>Előző évi várható maradvány igénybevétele (10.1.+10.2)</v>
      </c>
      <c r="D48" s="514">
        <f>D49</f>
        <v>18075664</v>
      </c>
      <c r="E48" s="515">
        <f t="shared" si="0"/>
        <v>18617933.92</v>
      </c>
      <c r="F48" s="515">
        <f t="shared" si="0"/>
        <v>19176471.9376</v>
      </c>
      <c r="G48" s="516">
        <f t="shared" si="0"/>
        <v>19751766.095728002</v>
      </c>
    </row>
    <row r="49" spans="1:7" ht="15">
      <c r="A49" s="485" t="str">
        <f>'1.sz.mell. '!A51</f>
        <v>8.1.</v>
      </c>
      <c r="B49" s="483" t="str">
        <f>'1.sz.mell. '!B51</f>
        <v>B8131</v>
      </c>
      <c r="C49" s="483" t="str">
        <f>'1.sz.mell. '!C51</f>
        <v>Működési célú maradvány igénybevétele</v>
      </c>
      <c r="D49" s="484">
        <v>18075664</v>
      </c>
      <c r="E49" s="490">
        <f t="shared" si="0"/>
        <v>18617933.92</v>
      </c>
      <c r="F49" s="490">
        <f t="shared" si="0"/>
        <v>19176471.9376</v>
      </c>
      <c r="G49" s="491">
        <f t="shared" si="0"/>
        <v>19751766.095728002</v>
      </c>
    </row>
    <row r="50" spans="1:7" ht="15.75" thickBot="1">
      <c r="A50" s="502" t="str">
        <f>'1.sz.mell. '!A52</f>
        <v>8.2.</v>
      </c>
      <c r="B50" s="503" t="str">
        <f>'1.sz.mell. '!B52</f>
        <v>B8131</v>
      </c>
      <c r="C50" s="503" t="str">
        <f>'1.sz.mell. '!C52</f>
        <v>Felhalmozási célú maradvány igénybevétele</v>
      </c>
      <c r="D50" s="504">
        <f>'1.sz.mell. '!D52</f>
        <v>0</v>
      </c>
      <c r="E50" s="505">
        <f t="shared" si="0"/>
        <v>0</v>
      </c>
      <c r="F50" s="505">
        <f t="shared" si="0"/>
        <v>0</v>
      </c>
      <c r="G50" s="506">
        <f t="shared" si="0"/>
        <v>0</v>
      </c>
    </row>
    <row r="51" spans="1:7" ht="15.75" thickBot="1">
      <c r="A51" s="492" t="str">
        <f>'1.sz.mell. '!A53</f>
        <v>10.</v>
      </c>
      <c r="B51" s="493"/>
      <c r="C51" s="493" t="str">
        <f>'1.sz.mell. '!C53</f>
        <v>Forráshiány </v>
      </c>
      <c r="D51" s="494">
        <f>'1.sz.mell. '!D53</f>
        <v>0</v>
      </c>
      <c r="E51" s="495">
        <f t="shared" si="0"/>
        <v>0</v>
      </c>
      <c r="F51" s="495">
        <f t="shared" si="0"/>
        <v>0</v>
      </c>
      <c r="G51" s="496">
        <f t="shared" si="0"/>
        <v>0</v>
      </c>
    </row>
    <row r="52" spans="1:7" ht="15.75" thickBot="1">
      <c r="A52" s="492" t="str">
        <f>'1.sz.mell. '!A54</f>
        <v>11.</v>
      </c>
      <c r="B52" s="493"/>
      <c r="C52" s="493" t="str">
        <f>'1.sz.mell. '!C54</f>
        <v>BEVÉTELEK ÖSSZESEN: (7+8+9+10)</v>
      </c>
      <c r="D52" s="494">
        <f>D47+D48</f>
        <v>182851293</v>
      </c>
      <c r="E52" s="495">
        <f t="shared" si="0"/>
        <v>188336831.79</v>
      </c>
      <c r="F52" s="495">
        <f t="shared" si="0"/>
        <v>193986936.7437</v>
      </c>
      <c r="G52" s="496">
        <f t="shared" si="0"/>
        <v>199806544.846011</v>
      </c>
    </row>
    <row r="53" spans="1:7" ht="18.75">
      <c r="A53" s="570" t="str">
        <f>'1.sz.mell. '!A61</f>
        <v>K I A D Á S O K</v>
      </c>
      <c r="B53" s="571"/>
      <c r="C53" s="571"/>
      <c r="D53" s="571"/>
      <c r="E53" s="571"/>
      <c r="F53" s="571"/>
      <c r="G53" s="572"/>
    </row>
    <row r="54" spans="1:7" ht="15.75" thickBot="1">
      <c r="A54" s="502"/>
      <c r="B54" s="503"/>
      <c r="C54" s="503"/>
      <c r="D54" s="504"/>
      <c r="E54" s="505">
        <f t="shared" si="0"/>
        <v>0</v>
      </c>
      <c r="F54" s="505">
        <f t="shared" si="0"/>
        <v>0</v>
      </c>
      <c r="G54" s="506">
        <f t="shared" si="0"/>
        <v>0</v>
      </c>
    </row>
    <row r="55" spans="1:7" ht="15.75" thickBot="1">
      <c r="A55" s="492" t="str">
        <f>'1.sz.mell. '!A65</f>
        <v>1.</v>
      </c>
      <c r="B55" s="493"/>
      <c r="C55" s="493" t="str">
        <f>'1.sz.mell. '!C65</f>
        <v>I. Folyó (működési) kiadások (1.1+…+1.7)</v>
      </c>
      <c r="D55" s="494">
        <f>D56+D57+D58+D59+D60</f>
        <v>121351491</v>
      </c>
      <c r="E55" s="495">
        <f t="shared" si="0"/>
        <v>124992035.73</v>
      </c>
      <c r="F55" s="495">
        <f t="shared" si="0"/>
        <v>128741796.80190001</v>
      </c>
      <c r="G55" s="496">
        <f t="shared" si="0"/>
        <v>132604050.70595703</v>
      </c>
    </row>
    <row r="56" spans="1:7" ht="15">
      <c r="A56" s="497" t="str">
        <f>'1.sz.mell. '!A66</f>
        <v>1.1.</v>
      </c>
      <c r="B56" s="498" t="str">
        <f>'1.sz.mell. '!B66</f>
        <v>K1</v>
      </c>
      <c r="C56" s="498" t="str">
        <f>'1.sz.mell. '!C66</f>
        <v>Személyi  juttatások</v>
      </c>
      <c r="D56" s="499">
        <v>49133162</v>
      </c>
      <c r="E56" s="500">
        <f t="shared" si="0"/>
        <v>50607156.86</v>
      </c>
      <c r="F56" s="500">
        <f t="shared" si="0"/>
        <v>52125371.5658</v>
      </c>
      <c r="G56" s="501">
        <f t="shared" si="0"/>
        <v>53689132.71277401</v>
      </c>
    </row>
    <row r="57" spans="1:7" ht="15">
      <c r="A57" s="485" t="str">
        <f>'1.sz.mell. '!A67</f>
        <v>1.2.</v>
      </c>
      <c r="B57" s="483" t="str">
        <f>'1.sz.mell. '!B67</f>
        <v>K2</v>
      </c>
      <c r="C57" s="483" t="str">
        <f>'1.sz.mell. '!C67</f>
        <v>Munkaadókat terhelő járulékok</v>
      </c>
      <c r="D57" s="484">
        <v>9728248</v>
      </c>
      <c r="E57" s="490">
        <f t="shared" si="0"/>
        <v>10020095.44</v>
      </c>
      <c r="F57" s="490">
        <f t="shared" si="0"/>
        <v>10320698.303199999</v>
      </c>
      <c r="G57" s="491">
        <f t="shared" si="0"/>
        <v>10630319.252295999</v>
      </c>
    </row>
    <row r="58" spans="1:7" ht="15">
      <c r="A58" s="485" t="str">
        <f>'1.sz.mell. '!A68</f>
        <v>1.3.</v>
      </c>
      <c r="B58" s="483" t="str">
        <f>'1.sz.mell. '!B68</f>
        <v>K3</v>
      </c>
      <c r="C58" s="483" t="str">
        <f>'1.sz.mell. '!C68</f>
        <v>Dologi  kiadások</v>
      </c>
      <c r="D58" s="484">
        <v>47695040</v>
      </c>
      <c r="E58" s="490">
        <f t="shared" si="0"/>
        <v>49125891.2</v>
      </c>
      <c r="F58" s="490">
        <f t="shared" si="0"/>
        <v>50599667.936000004</v>
      </c>
      <c r="G58" s="491">
        <f t="shared" si="0"/>
        <v>52117657.974080004</v>
      </c>
    </row>
    <row r="59" spans="1:7" ht="15">
      <c r="A59" s="485" t="str">
        <f>'1.sz.mell. '!A69</f>
        <v>1.5.</v>
      </c>
      <c r="B59" s="483" t="str">
        <f>'1.sz.mell. '!B69</f>
        <v>K506</v>
      </c>
      <c r="C59" s="483" t="str">
        <f>'1.sz.mell. '!C69</f>
        <v>Működési célú támogatás pénzeszközátadás</v>
      </c>
      <c r="D59" s="484">
        <v>11180041</v>
      </c>
      <c r="E59" s="490">
        <f t="shared" si="0"/>
        <v>11515442.23</v>
      </c>
      <c r="F59" s="490">
        <f t="shared" si="0"/>
        <v>11860905.496900002</v>
      </c>
      <c r="G59" s="491">
        <f t="shared" si="0"/>
        <v>12216732.661807002</v>
      </c>
    </row>
    <row r="60" spans="1:7" ht="15">
      <c r="A60" s="485" t="str">
        <f>'1.sz.mell. '!A70</f>
        <v>1.6.</v>
      </c>
      <c r="B60" s="483" t="str">
        <f>'1.sz.mell. '!B70</f>
        <v>K4</v>
      </c>
      <c r="C60" s="483" t="str">
        <f>'1.sz.mell. '!C70</f>
        <v>Társadalom- és szociálpolitikai juttatások</v>
      </c>
      <c r="D60" s="484">
        <v>3615000</v>
      </c>
      <c r="E60" s="490">
        <f t="shared" si="0"/>
        <v>3723450</v>
      </c>
      <c r="F60" s="490">
        <f t="shared" si="0"/>
        <v>3835153.5</v>
      </c>
      <c r="G60" s="491">
        <f t="shared" si="0"/>
        <v>3950208.105</v>
      </c>
    </row>
    <row r="61" spans="1:7" ht="15.75" thickBot="1">
      <c r="A61" s="502" t="str">
        <f>'1.sz.mell. '!A71</f>
        <v>1.7.</v>
      </c>
      <c r="B61" s="503"/>
      <c r="C61" s="503" t="str">
        <f>'1.sz.mell. '!C71</f>
        <v>Ellátottak pénzbeli juttatása</v>
      </c>
      <c r="D61" s="504">
        <f>'1.sz.mell. '!D71</f>
        <v>0</v>
      </c>
      <c r="E61" s="505">
        <f t="shared" si="0"/>
        <v>0</v>
      </c>
      <c r="F61" s="505">
        <f t="shared" si="0"/>
        <v>0</v>
      </c>
      <c r="G61" s="506">
        <f t="shared" si="0"/>
        <v>0</v>
      </c>
    </row>
    <row r="62" spans="1:7" ht="15.75" thickBot="1">
      <c r="A62" s="492" t="str">
        <f>'1.sz.mell. '!A72</f>
        <v>2.</v>
      </c>
      <c r="B62" s="493"/>
      <c r="C62" s="493" t="str">
        <f>'1.sz.mell. '!C72</f>
        <v>II. Felhalmozási és tőke jellegű kiadások (2.1+…+2.5)</v>
      </c>
      <c r="D62" s="494">
        <f>D63+D64+D65</f>
        <v>53745711</v>
      </c>
      <c r="E62" s="495">
        <f t="shared" si="0"/>
        <v>55358082.33</v>
      </c>
      <c r="F62" s="495">
        <f t="shared" si="0"/>
        <v>57018824.7999</v>
      </c>
      <c r="G62" s="496">
        <f t="shared" si="0"/>
        <v>58729389.543897</v>
      </c>
    </row>
    <row r="63" spans="1:7" ht="15">
      <c r="A63" s="497" t="str">
        <f>'1.sz.mell. '!A73</f>
        <v>2.1.</v>
      </c>
      <c r="B63" s="498" t="str">
        <f>'1.sz.mell. '!B73</f>
        <v>K7</v>
      </c>
      <c r="C63" s="498" t="str">
        <f>'1.sz.mell. '!C73</f>
        <v>Felújítás</v>
      </c>
      <c r="D63" s="499">
        <v>16908711</v>
      </c>
      <c r="E63" s="500">
        <f t="shared" si="0"/>
        <v>17415972.330000002</v>
      </c>
      <c r="F63" s="500">
        <f t="shared" si="0"/>
        <v>17938451.499900002</v>
      </c>
      <c r="G63" s="501">
        <f t="shared" si="0"/>
        <v>18476605.044897</v>
      </c>
    </row>
    <row r="64" spans="1:7" ht="15">
      <c r="A64" s="485" t="str">
        <f>'1.sz.mell. '!A74</f>
        <v>2.2.</v>
      </c>
      <c r="B64" s="483" t="str">
        <f>'1.sz.mell. '!B74</f>
        <v>K6</v>
      </c>
      <c r="C64" s="483" t="str">
        <f>'1.sz.mell. '!C74</f>
        <v>Intézményi beruházási kiadások</v>
      </c>
      <c r="D64" s="484">
        <v>35837000</v>
      </c>
      <c r="E64" s="490">
        <f t="shared" si="0"/>
        <v>36912110</v>
      </c>
      <c r="F64" s="490">
        <f t="shared" si="0"/>
        <v>38019473.300000004</v>
      </c>
      <c r="G64" s="491">
        <f t="shared" si="0"/>
        <v>39160057.499000005</v>
      </c>
    </row>
    <row r="65" spans="1:7" ht="15">
      <c r="A65" s="485" t="str">
        <f>'1.sz.mell. '!A75</f>
        <v>2.3.</v>
      </c>
      <c r="B65" s="483" t="str">
        <f>'1.sz.mell. '!B75</f>
        <v>K8</v>
      </c>
      <c r="C65" s="483" t="str">
        <f>'1.sz.mell. '!C75</f>
        <v>Felhalmozási célú támogatásértékű kiadás, pénzeszközátadás</v>
      </c>
      <c r="D65" s="484">
        <v>1000000</v>
      </c>
      <c r="E65" s="490">
        <f t="shared" si="0"/>
        <v>1030000</v>
      </c>
      <c r="F65" s="490">
        <f t="shared" si="0"/>
        <v>1060900</v>
      </c>
      <c r="G65" s="491">
        <f t="shared" si="0"/>
        <v>1092727</v>
      </c>
    </row>
    <row r="66" spans="1:7" ht="15">
      <c r="A66" s="485" t="str">
        <f>'1.sz.mell. '!A76</f>
        <v>2.4.</v>
      </c>
      <c r="B66" s="483"/>
      <c r="C66" s="483" t="str">
        <f>'1.sz.mell. '!C76</f>
        <v>Pénzügyi befektetések kiadásai</v>
      </c>
      <c r="D66" s="484">
        <f>'1.sz.mell. '!D76</f>
        <v>0</v>
      </c>
      <c r="E66" s="490">
        <f t="shared" si="0"/>
        <v>0</v>
      </c>
      <c r="F66" s="490">
        <f t="shared" si="0"/>
        <v>0</v>
      </c>
      <c r="G66" s="491">
        <f t="shared" si="0"/>
        <v>0</v>
      </c>
    </row>
    <row r="67" spans="1:7" ht="15.75" thickBot="1">
      <c r="A67" s="502" t="str">
        <f>'1.sz.mell. '!A77</f>
        <v>2.5.</v>
      </c>
      <c r="B67" s="503" t="str">
        <f>'1.sz.mell. '!B77</f>
        <v>K8</v>
      </c>
      <c r="C67" s="503" t="str">
        <f>'1.sz.mell. '!C77</f>
        <v>Egyéb fejlesztési célú kiadás</v>
      </c>
      <c r="D67" s="504">
        <f>'1.sz.mell. '!D77</f>
        <v>0</v>
      </c>
      <c r="E67" s="505">
        <f aca="true" t="shared" si="1" ref="E67:G78">D67*1.03</f>
        <v>0</v>
      </c>
      <c r="F67" s="505">
        <f t="shared" si="1"/>
        <v>0</v>
      </c>
      <c r="G67" s="506">
        <f t="shared" si="1"/>
        <v>0</v>
      </c>
    </row>
    <row r="68" spans="1:7" ht="15.75" thickBot="1">
      <c r="A68" s="492" t="str">
        <f>'1.sz.mell. '!A78</f>
        <v>3.</v>
      </c>
      <c r="B68" s="493" t="str">
        <f>'1.sz.mell. '!B78</f>
        <v>K512</v>
      </c>
      <c r="C68" s="493" t="str">
        <f>'1.sz.mell. '!C78</f>
        <v>III. Tartalékok (3.+3.2+3.3)</v>
      </c>
      <c r="D68" s="494">
        <f>D70+D71</f>
        <v>27506911</v>
      </c>
      <c r="E68" s="495">
        <f t="shared" si="1"/>
        <v>28332118.330000002</v>
      </c>
      <c r="F68" s="495">
        <f t="shared" si="1"/>
        <v>29182081.8799</v>
      </c>
      <c r="G68" s="496">
        <f t="shared" si="1"/>
        <v>30057544.336297</v>
      </c>
    </row>
    <row r="69" spans="1:7" ht="15">
      <c r="A69" s="497" t="str">
        <f>'1.sz.mell. '!A79</f>
        <v>3.1.</v>
      </c>
      <c r="B69" s="498"/>
      <c r="C69" s="498" t="str">
        <f>'1.sz.mell. '!C79</f>
        <v>Általános tartalék</v>
      </c>
      <c r="D69" s="499"/>
      <c r="E69" s="500">
        <f t="shared" si="1"/>
        <v>0</v>
      </c>
      <c r="F69" s="500">
        <f t="shared" si="1"/>
        <v>0</v>
      </c>
      <c r="G69" s="501">
        <f t="shared" si="1"/>
        <v>0</v>
      </c>
    </row>
    <row r="70" spans="1:7" ht="15">
      <c r="A70" s="485" t="str">
        <f>'1.sz.mell. '!A80</f>
        <v>3.2.</v>
      </c>
      <c r="B70" s="483"/>
      <c r="C70" s="483" t="str">
        <f>'1.sz.mell. '!C80</f>
        <v>Működési célú céltartalék</v>
      </c>
      <c r="D70" s="484">
        <f>'1.sz.mell. '!D80</f>
        <v>27506911</v>
      </c>
      <c r="E70" s="490">
        <f t="shared" si="1"/>
        <v>28332118.330000002</v>
      </c>
      <c r="F70" s="490">
        <f t="shared" si="1"/>
        <v>29182081.8799</v>
      </c>
      <c r="G70" s="491">
        <f t="shared" si="1"/>
        <v>30057544.336297</v>
      </c>
    </row>
    <row r="71" spans="1:7" ht="15.75" thickBot="1">
      <c r="A71" s="502" t="str">
        <f>'1.sz.mell. '!A81</f>
        <v>3.3.</v>
      </c>
      <c r="B71" s="503"/>
      <c r="C71" s="503" t="str">
        <f>'1.sz.mell. '!C81</f>
        <v>Fejlesztési célú tartalék</v>
      </c>
      <c r="D71" s="504"/>
      <c r="E71" s="505">
        <f t="shared" si="1"/>
        <v>0</v>
      </c>
      <c r="F71" s="505">
        <f t="shared" si="1"/>
        <v>0</v>
      </c>
      <c r="G71" s="506">
        <f t="shared" si="1"/>
        <v>0</v>
      </c>
    </row>
    <row r="72" spans="1:7" ht="15.75" thickBot="1">
      <c r="A72" s="492" t="str">
        <f>'1.sz.mell. '!A82</f>
        <v>4.</v>
      </c>
      <c r="B72" s="493" t="str">
        <f>'1.sz.mell. '!B82</f>
        <v>K353</v>
      </c>
      <c r="C72" s="493" t="str">
        <f>'1.sz.mell. '!C82</f>
        <v>IV.  Hitelek kamatai</v>
      </c>
      <c r="D72" s="494">
        <f>'1.sz.mell. '!D82</f>
        <v>0</v>
      </c>
      <c r="E72" s="495">
        <f t="shared" si="1"/>
        <v>0</v>
      </c>
      <c r="F72" s="495">
        <f t="shared" si="1"/>
        <v>0</v>
      </c>
      <c r="G72" s="496">
        <f t="shared" si="1"/>
        <v>0</v>
      </c>
    </row>
    <row r="73" spans="1:7" ht="15.75" thickBot="1">
      <c r="A73" s="492" t="str">
        <f>'1.sz.mell. '!A83</f>
        <v>5.</v>
      </c>
      <c r="B73" s="493"/>
      <c r="C73" s="493" t="str">
        <f>'1.sz.mell. '!C83</f>
        <v>V. Egyéb kiadások</v>
      </c>
      <c r="D73" s="494">
        <f>'1.sz.mell. '!D83</f>
        <v>0</v>
      </c>
      <c r="E73" s="495">
        <f t="shared" si="1"/>
        <v>0</v>
      </c>
      <c r="F73" s="495">
        <f t="shared" si="1"/>
        <v>0</v>
      </c>
      <c r="G73" s="496">
        <f t="shared" si="1"/>
        <v>0</v>
      </c>
    </row>
    <row r="74" spans="1:7" ht="15.75" thickBot="1">
      <c r="A74" s="492" t="str">
        <f>'1.sz.mell. '!A84</f>
        <v>6.</v>
      </c>
      <c r="B74" s="493" t="str">
        <f>'1.sz.mell. '!B84</f>
        <v>K508</v>
      </c>
      <c r="C74" s="493" t="str">
        <f>'1.sz.mell. '!C84</f>
        <v>VI. Támog. kölcsön kiadásai</v>
      </c>
      <c r="D74" s="494">
        <f>'1.sz.mell. '!D84</f>
        <v>0</v>
      </c>
      <c r="E74" s="495">
        <f t="shared" si="1"/>
        <v>0</v>
      </c>
      <c r="F74" s="495">
        <f t="shared" si="1"/>
        <v>0</v>
      </c>
      <c r="G74" s="496">
        <f t="shared" si="1"/>
        <v>0</v>
      </c>
    </row>
    <row r="75" spans="1:7" ht="15.75" thickBot="1">
      <c r="A75" s="492" t="str">
        <f>'1.sz.mell. '!A85</f>
        <v>7.</v>
      </c>
      <c r="B75" s="493" t="str">
        <f>'1.sz.mell. '!B85</f>
        <v>K9</v>
      </c>
      <c r="C75" s="493" t="str">
        <f>'1.sz.mell. '!C85</f>
        <v>VII. Finanszírozási kiadások (7.1+7.2)</v>
      </c>
      <c r="D75" s="494">
        <f>'1.sz.mell. '!D85</f>
        <v>0</v>
      </c>
      <c r="E75" s="495">
        <f t="shared" si="1"/>
        <v>0</v>
      </c>
      <c r="F75" s="495">
        <f t="shared" si="1"/>
        <v>0</v>
      </c>
      <c r="G75" s="496">
        <f t="shared" si="1"/>
        <v>0</v>
      </c>
    </row>
    <row r="76" spans="1:7" ht="15">
      <c r="A76" s="497" t="str">
        <f>'1.sz.mell. '!A86</f>
        <v>7.1.</v>
      </c>
      <c r="B76" s="498" t="str">
        <f>'1.sz.mell. '!B86</f>
        <v>K911</v>
      </c>
      <c r="C76" s="498" t="str">
        <f>'1.sz.mell. '!C86</f>
        <v>Hitelek, kölcsönök kiadásai</v>
      </c>
      <c r="D76" s="499">
        <f>'1.sz.mell. '!D86</f>
        <v>0</v>
      </c>
      <c r="E76" s="500">
        <f t="shared" si="1"/>
        <v>0</v>
      </c>
      <c r="F76" s="500">
        <f t="shared" si="1"/>
        <v>0</v>
      </c>
      <c r="G76" s="501">
        <f t="shared" si="1"/>
        <v>0</v>
      </c>
    </row>
    <row r="77" spans="1:7" ht="15.75" thickBot="1">
      <c r="A77" s="502" t="str">
        <f>'1.sz.mell. '!A87</f>
        <v>7.2.</v>
      </c>
      <c r="B77" s="503"/>
      <c r="C77" s="503" t="str">
        <f>'1.sz.mell. '!C87</f>
        <v>Függő, átfutó kiadások</v>
      </c>
      <c r="D77" s="504">
        <f>'1.sz.mell. '!D87</f>
        <v>0</v>
      </c>
      <c r="E77" s="505">
        <f t="shared" si="1"/>
        <v>0</v>
      </c>
      <c r="F77" s="505">
        <f t="shared" si="1"/>
        <v>0</v>
      </c>
      <c r="G77" s="506">
        <f t="shared" si="1"/>
        <v>0</v>
      </c>
    </row>
    <row r="78" spans="1:7" ht="15.75" thickBot="1">
      <c r="A78" s="492" t="str">
        <f>'1.sz.mell. '!A88</f>
        <v>8.</v>
      </c>
      <c r="B78" s="493"/>
      <c r="C78" s="493" t="str">
        <f>'1.sz.mell. '!C88</f>
        <v> KIADÁSOK ÖSSZESEN: (1+2+3+4+5+6+7)</v>
      </c>
      <c r="D78" s="494">
        <f>D55+D62+D68</f>
        <v>202604113</v>
      </c>
      <c r="E78" s="495">
        <f t="shared" si="1"/>
        <v>208682236.39000002</v>
      </c>
      <c r="F78" s="495">
        <f t="shared" si="1"/>
        <v>214942703.48170003</v>
      </c>
      <c r="G78" s="496">
        <f t="shared" si="1"/>
        <v>221390984.58615103</v>
      </c>
    </row>
  </sheetData>
  <sheetProtection/>
  <mergeCells count="2">
    <mergeCell ref="A2:G2"/>
    <mergeCell ref="A53:G53"/>
  </mergeCells>
  <printOptions/>
  <pageMargins left="0.7" right="0.7" top="0.75" bottom="0.75" header="0.3" footer="0.3"/>
  <pageSetup horizontalDpi="600" verticalDpi="600" orientation="landscape" paperSize="9" scale="96" r:id="rId1"/>
  <headerFooter>
    <oddHeader>&amp;C&amp;"Times New Roman CE,Félkövér"&amp;12Mórágy Község Önkormányzatának bevételi és kiadási terve 2018-2019-2020-2021. évekre&amp;R&amp;"Times New Roman CE,Félkövér dőlt"&amp;12 17. sz. melléklet
forintban!</oddHeader>
    <oddFooter>&amp;C&amp;P. oldal, összesen: &amp;N</oddFooter>
  </headerFooter>
  <rowBreaks count="1" manualBreakCount="1"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78"/>
  <sheetViews>
    <sheetView view="pageLayout" zoomScaleNormal="140" workbookViewId="0" topLeftCell="A52">
      <selection activeCell="D59" sqref="D59:D70"/>
    </sheetView>
  </sheetViews>
  <sheetFormatPr defaultColWidth="9.00390625" defaultRowHeight="12.75"/>
  <cols>
    <col min="1" max="1" width="11.625" style="17" customWidth="1"/>
    <col min="2" max="2" width="10.00390625" style="1" customWidth="1"/>
    <col min="3" max="3" width="44.125" style="1" customWidth="1"/>
    <col min="4" max="4" width="18.625" style="1" customWidth="1"/>
    <col min="5" max="16384" width="9.375" style="1" customWidth="1"/>
  </cols>
  <sheetData>
    <row r="1" spans="1:4" s="354" customFormat="1" ht="21" customHeight="1" thickBot="1">
      <c r="A1" s="357"/>
      <c r="B1" s="356"/>
      <c r="C1" s="356"/>
      <c r="D1" s="355" t="s">
        <v>284</v>
      </c>
    </row>
    <row r="2" spans="1:4" s="345" customFormat="1" ht="15.75">
      <c r="A2" s="353" t="s">
        <v>276</v>
      </c>
      <c r="B2" s="352"/>
      <c r="C2" s="351" t="s">
        <v>400</v>
      </c>
      <c r="D2" s="350" t="s">
        <v>275</v>
      </c>
    </row>
    <row r="3" spans="1:4" s="345" customFormat="1" ht="16.5" thickBot="1">
      <c r="A3" s="349" t="s">
        <v>274</v>
      </c>
      <c r="B3" s="348"/>
      <c r="C3" s="347" t="s">
        <v>273</v>
      </c>
      <c r="D3" s="346" t="s">
        <v>272</v>
      </c>
    </row>
    <row r="4" spans="1:4" s="342" customFormat="1" ht="21" customHeight="1" thickBot="1">
      <c r="A4" s="344"/>
      <c r="B4" s="344"/>
      <c r="C4" s="344"/>
      <c r="D4" s="343" t="s">
        <v>379</v>
      </c>
    </row>
    <row r="5" spans="1:4" ht="38.25">
      <c r="A5" s="341" t="s">
        <v>271</v>
      </c>
      <c r="B5" s="340" t="s">
        <v>270</v>
      </c>
      <c r="C5" s="546" t="s">
        <v>269</v>
      </c>
      <c r="D5" s="548" t="s">
        <v>268</v>
      </c>
    </row>
    <row r="6" spans="1:4" ht="13.5" thickBot="1">
      <c r="A6" s="339" t="s">
        <v>267</v>
      </c>
      <c r="B6" s="338"/>
      <c r="C6" s="547"/>
      <c r="D6" s="549"/>
    </row>
    <row r="7" spans="1:4" s="18" customFormat="1" ht="16.5" thickBot="1">
      <c r="A7" s="337">
        <v>1</v>
      </c>
      <c r="B7" s="336">
        <v>2</v>
      </c>
      <c r="C7" s="336">
        <v>3</v>
      </c>
      <c r="D7" s="335">
        <v>4</v>
      </c>
    </row>
    <row r="8" spans="1:4" s="18" customFormat="1" ht="15.75" customHeight="1" thickBot="1">
      <c r="A8" s="334"/>
      <c r="B8" s="333"/>
      <c r="C8" s="332" t="s">
        <v>40</v>
      </c>
      <c r="D8" s="331"/>
    </row>
    <row r="9" spans="1:4" s="318" customFormat="1" ht="13.5" customHeight="1" thickBot="1">
      <c r="A9" s="294">
        <v>1</v>
      </c>
      <c r="B9" s="330" t="s">
        <v>150</v>
      </c>
      <c r="C9" s="292" t="s">
        <v>266</v>
      </c>
      <c r="D9" s="316">
        <f>SUM(D10:D15)</f>
        <v>3589920</v>
      </c>
    </row>
    <row r="10" spans="1:4" s="304" customFormat="1" ht="13.5" customHeight="1">
      <c r="A10" s="286"/>
      <c r="B10" s="285">
        <v>1</v>
      </c>
      <c r="C10" s="284" t="s">
        <v>265</v>
      </c>
      <c r="D10" s="283"/>
    </row>
    <row r="11" spans="1:4" s="304" customFormat="1" ht="13.5" customHeight="1">
      <c r="A11" s="286"/>
      <c r="B11" s="285">
        <v>2</v>
      </c>
      <c r="C11" s="284" t="s">
        <v>264</v>
      </c>
      <c r="D11" s="283"/>
    </row>
    <row r="12" spans="1:4" s="304" customFormat="1" ht="13.5" customHeight="1">
      <c r="A12" s="286"/>
      <c r="B12" s="285">
        <v>3</v>
      </c>
      <c r="C12" s="284" t="s">
        <v>263</v>
      </c>
      <c r="D12" s="283">
        <v>2955595</v>
      </c>
    </row>
    <row r="13" spans="1:4" s="304" customFormat="1" ht="13.5" customHeight="1">
      <c r="A13" s="286"/>
      <c r="B13" s="285">
        <v>4</v>
      </c>
      <c r="C13" s="284" t="s">
        <v>262</v>
      </c>
      <c r="D13" s="283">
        <v>614325</v>
      </c>
    </row>
    <row r="14" spans="1:4" s="304" customFormat="1" ht="13.5" customHeight="1">
      <c r="A14" s="286"/>
      <c r="B14" s="285">
        <v>5</v>
      </c>
      <c r="C14" s="284" t="s">
        <v>261</v>
      </c>
      <c r="D14" s="283"/>
    </row>
    <row r="15" spans="1:4" s="304" customFormat="1" ht="13.5" customHeight="1" thickBot="1">
      <c r="A15" s="286"/>
      <c r="B15" s="285">
        <v>6</v>
      </c>
      <c r="C15" s="284" t="s">
        <v>260</v>
      </c>
      <c r="D15" s="283">
        <v>20000</v>
      </c>
    </row>
    <row r="16" spans="1:4" s="318" customFormat="1" ht="13.5" customHeight="1" thickBot="1">
      <c r="A16" s="294"/>
      <c r="B16" s="330" t="s">
        <v>151</v>
      </c>
      <c r="C16" s="292" t="s">
        <v>259</v>
      </c>
      <c r="D16" s="291">
        <f>SUM(D17:D20)</f>
        <v>6500000</v>
      </c>
    </row>
    <row r="17" spans="1:4" s="318" customFormat="1" ht="13.5" customHeight="1">
      <c r="A17" s="329"/>
      <c r="B17" s="314">
        <v>1</v>
      </c>
      <c r="C17" s="328" t="s">
        <v>97</v>
      </c>
      <c r="D17" s="312"/>
    </row>
    <row r="18" spans="1:4" s="318" customFormat="1" ht="13.5" customHeight="1">
      <c r="A18" s="327"/>
      <c r="B18" s="326">
        <v>2</v>
      </c>
      <c r="C18" s="325" t="s">
        <v>41</v>
      </c>
      <c r="D18" s="324">
        <v>5000000</v>
      </c>
    </row>
    <row r="19" spans="1:4" s="304" customFormat="1" ht="13.5" customHeight="1">
      <c r="A19" s="286"/>
      <c r="B19" s="285">
        <v>3</v>
      </c>
      <c r="C19" s="284" t="s">
        <v>42</v>
      </c>
      <c r="D19" s="283">
        <v>1500000</v>
      </c>
    </row>
    <row r="20" spans="1:4" s="304" customFormat="1" ht="13.5" customHeight="1" thickBot="1">
      <c r="A20" s="286"/>
      <c r="B20" s="285">
        <v>4</v>
      </c>
      <c r="C20" s="284" t="s">
        <v>258</v>
      </c>
      <c r="D20" s="283"/>
    </row>
    <row r="21" spans="1:4" s="318" customFormat="1" ht="13.5" customHeight="1" thickBot="1">
      <c r="A21" s="294">
        <v>2</v>
      </c>
      <c r="B21" s="293"/>
      <c r="C21" s="292" t="s">
        <v>257</v>
      </c>
      <c r="D21" s="291">
        <f>SUM(D22:D24)</f>
        <v>0</v>
      </c>
    </row>
    <row r="22" spans="1:4" s="304" customFormat="1" ht="13.5" customHeight="1">
      <c r="A22" s="286"/>
      <c r="B22" s="285">
        <v>1</v>
      </c>
      <c r="C22" s="284" t="s">
        <v>256</v>
      </c>
      <c r="D22" s="283"/>
    </row>
    <row r="23" spans="1:4" s="304" customFormat="1" ht="13.5" customHeight="1">
      <c r="A23" s="286"/>
      <c r="B23" s="285">
        <v>2</v>
      </c>
      <c r="C23" s="284" t="s">
        <v>95</v>
      </c>
      <c r="D23" s="283"/>
    </row>
    <row r="24" spans="1:4" s="304" customFormat="1" ht="13.5" customHeight="1" thickBot="1">
      <c r="A24" s="286"/>
      <c r="B24" s="285">
        <v>3</v>
      </c>
      <c r="C24" s="284" t="s">
        <v>255</v>
      </c>
      <c r="D24" s="283"/>
    </row>
    <row r="25" spans="1:4" s="318" customFormat="1" ht="14.25" customHeight="1" thickBot="1">
      <c r="A25" s="294">
        <v>3</v>
      </c>
      <c r="B25" s="293"/>
      <c r="C25" s="292" t="s">
        <v>105</v>
      </c>
      <c r="D25" s="291">
        <f>SUM(D26:D33)</f>
        <v>62880723</v>
      </c>
    </row>
    <row r="26" spans="1:4" s="304" customFormat="1" ht="13.5" customHeight="1">
      <c r="A26" s="286"/>
      <c r="B26" s="285">
        <v>1</v>
      </c>
      <c r="C26" s="284" t="s">
        <v>292</v>
      </c>
      <c r="D26" s="283">
        <v>20859774</v>
      </c>
    </row>
    <row r="27" spans="1:4" s="304" customFormat="1" ht="13.5" customHeight="1">
      <c r="A27" s="286"/>
      <c r="B27" s="285">
        <v>2</v>
      </c>
      <c r="C27" s="284" t="s">
        <v>293</v>
      </c>
      <c r="D27" s="283">
        <v>13716617</v>
      </c>
    </row>
    <row r="28" spans="1:4" s="304" customFormat="1" ht="13.5" customHeight="1">
      <c r="A28" s="286"/>
      <c r="B28" s="285">
        <v>3</v>
      </c>
      <c r="C28" s="284" t="s">
        <v>290</v>
      </c>
      <c r="D28" s="283">
        <v>3037566</v>
      </c>
    </row>
    <row r="29" spans="1:4" s="304" customFormat="1" ht="13.5" customHeight="1">
      <c r="A29" s="286"/>
      <c r="B29" s="285">
        <v>4</v>
      </c>
      <c r="C29" s="284" t="s">
        <v>232</v>
      </c>
      <c r="D29" s="283">
        <v>23466766</v>
      </c>
    </row>
    <row r="30" spans="1:4" s="304" customFormat="1" ht="13.5" customHeight="1">
      <c r="A30" s="286"/>
      <c r="B30" s="285">
        <v>5</v>
      </c>
      <c r="C30" s="284" t="s">
        <v>168</v>
      </c>
      <c r="D30" s="283"/>
    </row>
    <row r="31" spans="1:4" s="304" customFormat="1" ht="24">
      <c r="A31" s="286"/>
      <c r="B31" s="285">
        <v>6</v>
      </c>
      <c r="C31" s="284" t="s">
        <v>356</v>
      </c>
      <c r="D31" s="283"/>
    </row>
    <row r="32" spans="1:4" s="304" customFormat="1" ht="13.5" customHeight="1">
      <c r="A32" s="286"/>
      <c r="B32" s="285">
        <v>7</v>
      </c>
      <c r="C32" s="284" t="s">
        <v>294</v>
      </c>
      <c r="D32" s="283">
        <v>1800000</v>
      </c>
    </row>
    <row r="33" spans="1:4" s="304" customFormat="1" ht="13.5" customHeight="1" thickBot="1">
      <c r="A33" s="286"/>
      <c r="B33" s="285">
        <v>8</v>
      </c>
      <c r="C33" s="284" t="s">
        <v>44</v>
      </c>
      <c r="D33" s="283"/>
    </row>
    <row r="34" spans="1:4" s="304" customFormat="1" ht="13.5" customHeight="1" thickBot="1">
      <c r="A34" s="294">
        <v>4</v>
      </c>
      <c r="B34" s="293"/>
      <c r="C34" s="292" t="s">
        <v>336</v>
      </c>
      <c r="D34" s="291">
        <f>SUM(D35:D40)</f>
        <v>85109018</v>
      </c>
    </row>
    <row r="35" spans="1:4" s="304" customFormat="1" ht="13.5" customHeight="1">
      <c r="A35" s="311"/>
      <c r="B35" s="310">
        <v>1</v>
      </c>
      <c r="C35" s="323" t="s">
        <v>339</v>
      </c>
      <c r="D35" s="308"/>
    </row>
    <row r="36" spans="1:4" s="304" customFormat="1" ht="13.5" customHeight="1">
      <c r="A36" s="286"/>
      <c r="B36" s="285">
        <v>2</v>
      </c>
      <c r="C36" s="284" t="s">
        <v>334</v>
      </c>
      <c r="D36" s="283">
        <v>3960000</v>
      </c>
    </row>
    <row r="37" spans="1:4" s="304" customFormat="1" ht="13.5" customHeight="1">
      <c r="A37" s="286"/>
      <c r="B37" s="285">
        <v>3</v>
      </c>
      <c r="C37" s="284" t="s">
        <v>335</v>
      </c>
      <c r="D37" s="283">
        <v>81149018</v>
      </c>
    </row>
    <row r="38" spans="1:4" s="304" customFormat="1" ht="13.5" customHeight="1">
      <c r="A38" s="286"/>
      <c r="B38" s="285">
        <v>4</v>
      </c>
      <c r="C38" s="284" t="s">
        <v>337</v>
      </c>
      <c r="D38" s="283"/>
    </row>
    <row r="39" spans="1:4" s="304" customFormat="1" ht="13.5" customHeight="1">
      <c r="A39" s="286"/>
      <c r="B39" s="285">
        <v>5</v>
      </c>
      <c r="C39" s="284" t="s">
        <v>338</v>
      </c>
      <c r="D39" s="283"/>
    </row>
    <row r="40" spans="1:4" s="304" customFormat="1" ht="13.5" customHeight="1">
      <c r="A40" s="286"/>
      <c r="B40" s="285">
        <v>6</v>
      </c>
      <c r="C40" s="284" t="s">
        <v>253</v>
      </c>
      <c r="D40" s="283"/>
    </row>
    <row r="41" spans="1:4" s="304" customFormat="1" ht="13.5" customHeight="1" thickBot="1">
      <c r="A41" s="322">
        <v>5</v>
      </c>
      <c r="B41" s="321"/>
      <c r="C41" s="320" t="s">
        <v>252</v>
      </c>
      <c r="D41" s="319"/>
    </row>
    <row r="42" spans="1:4" s="318" customFormat="1" ht="13.5" customHeight="1" thickBot="1">
      <c r="A42" s="294">
        <v>6</v>
      </c>
      <c r="B42" s="293"/>
      <c r="C42" s="292" t="s">
        <v>96</v>
      </c>
      <c r="D42" s="291">
        <f>SUM(D43:D44)</f>
        <v>0</v>
      </c>
    </row>
    <row r="43" spans="1:4" s="304" customFormat="1" ht="13.5" customHeight="1">
      <c r="A43" s="286"/>
      <c r="B43" s="285">
        <v>1</v>
      </c>
      <c r="C43" s="284" t="s">
        <v>92</v>
      </c>
      <c r="D43" s="283"/>
    </row>
    <row r="44" spans="1:4" s="304" customFormat="1" ht="13.5" customHeight="1" thickBot="1">
      <c r="A44" s="286"/>
      <c r="B44" s="285">
        <v>2</v>
      </c>
      <c r="C44" s="284" t="s">
        <v>251</v>
      </c>
      <c r="D44" s="283"/>
    </row>
    <row r="45" spans="1:4" s="304" customFormat="1" ht="13.5" customHeight="1" thickBot="1">
      <c r="A45" s="294">
        <v>7</v>
      </c>
      <c r="B45" s="293"/>
      <c r="C45" s="317" t="s">
        <v>250</v>
      </c>
      <c r="D45" s="316">
        <f>D46+D47</f>
        <v>24327257</v>
      </c>
    </row>
    <row r="46" spans="1:4" s="304" customFormat="1" ht="13.5" customHeight="1">
      <c r="A46" s="315"/>
      <c r="B46" s="314">
        <v>1</v>
      </c>
      <c r="C46" s="313" t="s">
        <v>380</v>
      </c>
      <c r="D46" s="312">
        <v>24327257</v>
      </c>
    </row>
    <row r="47" spans="1:4" s="304" customFormat="1" ht="13.5" customHeight="1" thickBot="1">
      <c r="A47" s="311"/>
      <c r="B47" s="310">
        <v>2</v>
      </c>
      <c r="C47" s="309" t="s">
        <v>100</v>
      </c>
      <c r="D47" s="308"/>
    </row>
    <row r="48" spans="1:4" s="304" customFormat="1" ht="15.75" thickBot="1">
      <c r="A48" s="307"/>
      <c r="B48" s="306"/>
      <c r="C48" s="305" t="s">
        <v>249</v>
      </c>
      <c r="D48" s="127">
        <f>D9+D16+D21+D25+D34+D41+D42+D45</f>
        <v>182406918</v>
      </c>
    </row>
    <row r="49" spans="1:4" s="18" customFormat="1" ht="16.5" customHeight="1" thickBot="1">
      <c r="A49" s="303"/>
      <c r="B49" s="302"/>
      <c r="C49" s="301" t="s">
        <v>46</v>
      </c>
      <c r="D49" s="300"/>
    </row>
    <row r="50" spans="1:4" s="278" customFormat="1" ht="15" customHeight="1" thickBot="1">
      <c r="A50" s="294">
        <v>1</v>
      </c>
      <c r="B50" s="293"/>
      <c r="C50" s="292" t="s">
        <v>248</v>
      </c>
      <c r="D50" s="291">
        <f>SUM(D51:D56)</f>
        <v>77082949</v>
      </c>
    </row>
    <row r="51" spans="1:4" ht="15" customHeight="1">
      <c r="A51" s="286"/>
      <c r="B51" s="285">
        <v>1</v>
      </c>
      <c r="C51" s="284" t="s">
        <v>247</v>
      </c>
      <c r="D51" s="283">
        <v>21894988</v>
      </c>
    </row>
    <row r="52" spans="1:4" ht="15" customHeight="1">
      <c r="A52" s="286"/>
      <c r="B52" s="285">
        <v>2</v>
      </c>
      <c r="C52" s="284" t="s">
        <v>31</v>
      </c>
      <c r="D52" s="283">
        <v>4429243</v>
      </c>
    </row>
    <row r="53" spans="1:4" ht="15" customHeight="1">
      <c r="A53" s="286"/>
      <c r="B53" s="285">
        <v>3</v>
      </c>
      <c r="C53" s="284" t="s">
        <v>47</v>
      </c>
      <c r="D53" s="283">
        <v>31896340</v>
      </c>
    </row>
    <row r="54" spans="1:4" ht="15" customHeight="1">
      <c r="A54" s="286"/>
      <c r="B54" s="285">
        <v>4</v>
      </c>
      <c r="C54" s="284" t="s">
        <v>340</v>
      </c>
      <c r="D54" s="283">
        <v>14237378</v>
      </c>
    </row>
    <row r="55" spans="1:4" ht="15" customHeight="1">
      <c r="A55" s="286"/>
      <c r="B55" s="285">
        <v>5</v>
      </c>
      <c r="C55" s="284" t="s">
        <v>246</v>
      </c>
      <c r="D55" s="283">
        <v>4625000</v>
      </c>
    </row>
    <row r="56" spans="1:4" ht="15" customHeight="1" thickBot="1">
      <c r="A56" s="286"/>
      <c r="B56" s="285">
        <v>6</v>
      </c>
      <c r="C56" s="284" t="s">
        <v>33</v>
      </c>
      <c r="D56" s="283"/>
    </row>
    <row r="57" spans="1:4" s="278" customFormat="1" ht="15" customHeight="1" thickBot="1">
      <c r="A57" s="294">
        <v>2</v>
      </c>
      <c r="B57" s="293"/>
      <c r="C57" s="292" t="s">
        <v>245</v>
      </c>
      <c r="D57" s="291">
        <f>SUM(D58:D60)</f>
        <v>36075000</v>
      </c>
    </row>
    <row r="58" spans="1:4" ht="15" customHeight="1">
      <c r="A58" s="286"/>
      <c r="B58" s="285">
        <v>1</v>
      </c>
      <c r="C58" s="284" t="s">
        <v>244</v>
      </c>
      <c r="D58" s="283"/>
    </row>
    <row r="59" spans="1:4" ht="15" customHeight="1">
      <c r="A59" s="286"/>
      <c r="B59" s="285">
        <v>2</v>
      </c>
      <c r="C59" s="284" t="s">
        <v>120</v>
      </c>
      <c r="D59" s="283">
        <v>35075000</v>
      </c>
    </row>
    <row r="60" spans="1:4" ht="15" customHeight="1" thickBot="1">
      <c r="A60" s="286"/>
      <c r="B60" s="285">
        <v>3</v>
      </c>
      <c r="C60" s="284" t="s">
        <v>357</v>
      </c>
      <c r="D60" s="283">
        <v>1000000</v>
      </c>
    </row>
    <row r="61" spans="1:4" s="278" customFormat="1" ht="15" customHeight="1" thickBot="1">
      <c r="A61" s="294">
        <v>3</v>
      </c>
      <c r="B61" s="293"/>
      <c r="C61" s="292" t="s">
        <v>34</v>
      </c>
      <c r="D61" s="291">
        <f>SUM(D62:D63)</f>
        <v>27506911</v>
      </c>
    </row>
    <row r="62" spans="1:4" ht="15" customHeight="1">
      <c r="A62" s="286"/>
      <c r="B62" s="285">
        <v>1</v>
      </c>
      <c r="C62" s="284" t="s">
        <v>48</v>
      </c>
      <c r="D62" s="283"/>
    </row>
    <row r="63" spans="1:4" ht="15" customHeight="1">
      <c r="A63" s="299"/>
      <c r="B63" s="298">
        <v>2</v>
      </c>
      <c r="C63" s="297" t="s">
        <v>277</v>
      </c>
      <c r="D63" s="296">
        <v>27506911</v>
      </c>
    </row>
    <row r="64" spans="1:4" ht="15" customHeight="1">
      <c r="A64" s="299"/>
      <c r="B64" s="298"/>
      <c r="C64" s="297" t="s">
        <v>358</v>
      </c>
      <c r="D64" s="296">
        <v>27506911</v>
      </c>
    </row>
    <row r="65" spans="1:4" ht="15" customHeight="1">
      <c r="A65" s="299"/>
      <c r="B65" s="298"/>
      <c r="C65" s="297" t="s">
        <v>295</v>
      </c>
      <c r="D65" s="296"/>
    </row>
    <row r="66" spans="1:4" ht="15" customHeight="1" thickBot="1">
      <c r="A66" s="299"/>
      <c r="B66" s="298">
        <v>3</v>
      </c>
      <c r="C66" s="297" t="s">
        <v>163</v>
      </c>
      <c r="D66" s="296"/>
    </row>
    <row r="67" spans="1:4" ht="15" customHeight="1" thickBot="1">
      <c r="A67" s="294">
        <v>4</v>
      </c>
      <c r="B67" s="293"/>
      <c r="C67" s="292" t="s">
        <v>117</v>
      </c>
      <c r="D67" s="295"/>
    </row>
    <row r="68" spans="1:4" ht="15" customHeight="1" thickBot="1">
      <c r="A68" s="294">
        <v>5</v>
      </c>
      <c r="B68" s="293"/>
      <c r="C68" s="292" t="s">
        <v>49</v>
      </c>
      <c r="D68" s="295"/>
    </row>
    <row r="69" spans="1:4" ht="15" customHeight="1" thickBot="1">
      <c r="A69" s="294">
        <v>6</v>
      </c>
      <c r="B69" s="293"/>
      <c r="C69" s="292" t="s">
        <v>296</v>
      </c>
      <c r="D69" s="295"/>
    </row>
    <row r="70" spans="1:4" s="278" customFormat="1" ht="15" customHeight="1" thickBot="1">
      <c r="A70" s="294">
        <v>7</v>
      </c>
      <c r="B70" s="293"/>
      <c r="C70" s="292" t="s">
        <v>98</v>
      </c>
      <c r="D70" s="291">
        <f>SUM(D71:D72)</f>
        <v>0</v>
      </c>
    </row>
    <row r="71" spans="1:4" ht="15" customHeight="1">
      <c r="A71" s="286"/>
      <c r="B71" s="285">
        <v>1</v>
      </c>
      <c r="C71" s="284" t="s">
        <v>99</v>
      </c>
      <c r="D71" s="283"/>
    </row>
    <row r="72" spans="1:4" ht="15" customHeight="1">
      <c r="A72" s="286"/>
      <c r="B72" s="285">
        <v>2</v>
      </c>
      <c r="C72" s="284" t="s">
        <v>242</v>
      </c>
      <c r="D72" s="283"/>
    </row>
    <row r="73" spans="1:4" ht="24">
      <c r="A73" s="290">
        <v>8</v>
      </c>
      <c r="B73" s="289"/>
      <c r="C73" s="288" t="s">
        <v>359</v>
      </c>
      <c r="D73" s="287">
        <f>SUM(D74:D75)</f>
        <v>41742058</v>
      </c>
    </row>
    <row r="74" spans="1:4" ht="15" customHeight="1">
      <c r="A74" s="286"/>
      <c r="B74" s="285">
        <v>1</v>
      </c>
      <c r="C74" s="284" t="s">
        <v>410</v>
      </c>
      <c r="D74" s="283">
        <v>41742058</v>
      </c>
    </row>
    <row r="75" spans="1:4" s="278" customFormat="1" ht="13.5" thickBot="1">
      <c r="A75" s="282"/>
      <c r="B75" s="281"/>
      <c r="C75" s="280"/>
      <c r="D75" s="279"/>
    </row>
    <row r="76" spans="1:4" ht="19.5" customHeight="1" thickBot="1">
      <c r="A76" s="277"/>
      <c r="B76" s="276"/>
      <c r="C76" s="275" t="s">
        <v>241</v>
      </c>
      <c r="D76" s="274">
        <f>D50+D57+D61+D67+D68+D69+D70+D73</f>
        <v>182406918</v>
      </c>
    </row>
    <row r="77" spans="1:4" ht="13.5" thickBot="1">
      <c r="A77" s="273"/>
      <c r="B77" s="272"/>
      <c r="C77" s="272"/>
      <c r="D77" s="272"/>
    </row>
    <row r="78" spans="1:4" ht="16.5" thickBot="1">
      <c r="A78" s="271" t="s">
        <v>240</v>
      </c>
      <c r="B78" s="270"/>
      <c r="C78" s="269"/>
      <c r="D78" s="444">
        <v>5</v>
      </c>
    </row>
  </sheetData>
  <sheetProtection/>
  <mergeCells count="2">
    <mergeCell ref="C5:C6"/>
    <mergeCell ref="D5:D6"/>
  </mergeCells>
  <printOptions horizontalCentered="1"/>
  <pageMargins left="0.7" right="0.7" top="0.75" bottom="0.75" header="0.3" footer="0.3"/>
  <pageSetup horizontalDpi="600" verticalDpi="600" orientation="portrait" paperSize="9" r:id="rId1"/>
  <headerFooter alignWithMargins="0">
    <oddFooter>&amp;C&amp;P. oldal, összesen: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5"/>
  <sheetViews>
    <sheetView view="pageLayout" workbookViewId="0" topLeftCell="A1">
      <selection activeCell="D41" sqref="D41"/>
    </sheetView>
  </sheetViews>
  <sheetFormatPr defaultColWidth="9.00390625" defaultRowHeight="12.75"/>
  <cols>
    <col min="1" max="1" width="11.625" style="17" customWidth="1"/>
    <col min="2" max="2" width="10.00390625" style="1" customWidth="1"/>
    <col min="3" max="3" width="45.625" style="1" bestFit="1" customWidth="1"/>
    <col min="4" max="4" width="18.625" style="1" customWidth="1"/>
    <col min="5" max="16384" width="9.375" style="1" customWidth="1"/>
  </cols>
  <sheetData>
    <row r="1" spans="1:4" s="354" customFormat="1" ht="21" customHeight="1" thickBot="1">
      <c r="A1" s="357"/>
      <c r="B1" s="356"/>
      <c r="C1" s="356"/>
      <c r="D1" s="355" t="s">
        <v>399</v>
      </c>
    </row>
    <row r="2" spans="1:4" s="345" customFormat="1" ht="15.75">
      <c r="A2" s="353" t="s">
        <v>276</v>
      </c>
      <c r="B2" s="352"/>
      <c r="C2" s="351" t="s">
        <v>410</v>
      </c>
      <c r="D2" s="350" t="s">
        <v>285</v>
      </c>
    </row>
    <row r="3" spans="1:4" s="345" customFormat="1" ht="16.5" thickBot="1">
      <c r="A3" s="349" t="s">
        <v>274</v>
      </c>
      <c r="B3" s="348"/>
      <c r="C3" s="391" t="s">
        <v>283</v>
      </c>
      <c r="D3" s="390" t="s">
        <v>282</v>
      </c>
    </row>
    <row r="4" spans="1:4" s="342" customFormat="1" ht="21" customHeight="1" thickBot="1">
      <c r="A4" s="344"/>
      <c r="B4" s="344"/>
      <c r="C4" s="344"/>
      <c r="D4" s="343" t="s">
        <v>379</v>
      </c>
    </row>
    <row r="5" spans="1:4" ht="38.25">
      <c r="A5" s="341" t="s">
        <v>271</v>
      </c>
      <c r="B5" s="340" t="s">
        <v>270</v>
      </c>
      <c r="C5" s="546" t="s">
        <v>269</v>
      </c>
      <c r="D5" s="548" t="s">
        <v>268</v>
      </c>
    </row>
    <row r="6" spans="1:4" ht="13.5" thickBot="1">
      <c r="A6" s="389" t="s">
        <v>267</v>
      </c>
      <c r="B6" s="388"/>
      <c r="C6" s="547"/>
      <c r="D6" s="549"/>
    </row>
    <row r="7" spans="1:4" s="18" customFormat="1" ht="16.5" thickBot="1">
      <c r="A7" s="337">
        <v>1</v>
      </c>
      <c r="B7" s="336">
        <v>2</v>
      </c>
      <c r="C7" s="336">
        <v>3</v>
      </c>
      <c r="D7" s="335">
        <v>4</v>
      </c>
    </row>
    <row r="8" spans="1:4" s="367" customFormat="1" ht="15.75" customHeight="1" thickBot="1">
      <c r="A8" s="371"/>
      <c r="B8" s="370"/>
      <c r="C8" s="369" t="s">
        <v>40</v>
      </c>
      <c r="D8" s="368"/>
    </row>
    <row r="9" spans="1:4" s="278" customFormat="1" ht="15" customHeight="1" thickBot="1">
      <c r="A9" s="294">
        <v>1</v>
      </c>
      <c r="B9" s="293"/>
      <c r="C9" s="292" t="s">
        <v>266</v>
      </c>
      <c r="D9" s="316">
        <f>SUM(D10:D15)</f>
        <v>7493000</v>
      </c>
    </row>
    <row r="10" spans="1:4" ht="15" customHeight="1">
      <c r="A10" s="286"/>
      <c r="B10" s="285">
        <v>1</v>
      </c>
      <c r="C10" s="284" t="s">
        <v>265</v>
      </c>
      <c r="D10" s="283"/>
    </row>
    <row r="11" spans="1:4" ht="15" customHeight="1">
      <c r="A11" s="286"/>
      <c r="B11" s="285">
        <v>2</v>
      </c>
      <c r="C11" s="284" t="s">
        <v>264</v>
      </c>
      <c r="D11" s="283"/>
    </row>
    <row r="12" spans="1:4" ht="15" customHeight="1">
      <c r="A12" s="286"/>
      <c r="B12" s="285">
        <v>3</v>
      </c>
      <c r="C12" s="284" t="s">
        <v>263</v>
      </c>
      <c r="D12" s="283">
        <v>5900000</v>
      </c>
    </row>
    <row r="13" spans="1:4" ht="15" customHeight="1">
      <c r="A13" s="286"/>
      <c r="B13" s="285">
        <v>4</v>
      </c>
      <c r="C13" s="284" t="s">
        <v>262</v>
      </c>
      <c r="D13" s="283">
        <v>1593000</v>
      </c>
    </row>
    <row r="14" spans="1:4" ht="15" customHeight="1">
      <c r="A14" s="286"/>
      <c r="B14" s="285">
        <v>5</v>
      </c>
      <c r="C14" s="284" t="s">
        <v>261</v>
      </c>
      <c r="D14" s="283"/>
    </row>
    <row r="15" spans="1:4" ht="15" customHeight="1" thickBot="1">
      <c r="A15" s="299"/>
      <c r="B15" s="298">
        <v>6</v>
      </c>
      <c r="C15" s="297" t="s">
        <v>260</v>
      </c>
      <c r="D15" s="296"/>
    </row>
    <row r="16" spans="1:4" ht="15" customHeight="1" thickBot="1">
      <c r="A16" s="381">
        <v>3</v>
      </c>
      <c r="B16" s="387">
        <v>1</v>
      </c>
      <c r="C16" s="379" t="s">
        <v>257</v>
      </c>
      <c r="D16" s="378"/>
    </row>
    <row r="17" spans="1:4" s="278" customFormat="1" ht="15" customHeight="1" thickBot="1">
      <c r="A17" s="294">
        <v>5</v>
      </c>
      <c r="B17" s="293"/>
      <c r="C17" s="292" t="s">
        <v>281</v>
      </c>
      <c r="D17" s="291">
        <f>SUM(D18:D19)</f>
        <v>0</v>
      </c>
    </row>
    <row r="18" spans="1:4" ht="15" customHeight="1">
      <c r="A18" s="286"/>
      <c r="B18" s="285">
        <v>1</v>
      </c>
      <c r="C18" s="284" t="s">
        <v>280</v>
      </c>
      <c r="D18" s="283"/>
    </row>
    <row r="19" spans="1:4" ht="15" customHeight="1" thickBot="1">
      <c r="A19" s="299"/>
      <c r="B19" s="298">
        <v>2</v>
      </c>
      <c r="C19" s="297" t="s">
        <v>279</v>
      </c>
      <c r="D19" s="296"/>
    </row>
    <row r="20" spans="1:4" ht="15" customHeight="1" thickBot="1">
      <c r="A20" s="294">
        <v>7</v>
      </c>
      <c r="B20" s="386"/>
      <c r="C20" s="292" t="s">
        <v>250</v>
      </c>
      <c r="D20" s="316">
        <f>D21+D22</f>
        <v>1436221</v>
      </c>
    </row>
    <row r="21" spans="1:4" ht="15" customHeight="1" thickBot="1">
      <c r="A21" s="385"/>
      <c r="B21" s="384">
        <v>1</v>
      </c>
      <c r="C21" s="383" t="s">
        <v>380</v>
      </c>
      <c r="D21" s="382">
        <v>1436221</v>
      </c>
    </row>
    <row r="22" spans="1:4" ht="15" customHeight="1" thickBot="1">
      <c r="A22" s="385"/>
      <c r="B22" s="384">
        <v>2</v>
      </c>
      <c r="C22" s="383" t="s">
        <v>100</v>
      </c>
      <c r="D22" s="382"/>
    </row>
    <row r="23" spans="1:4" s="278" customFormat="1" ht="15" customHeight="1" thickBot="1">
      <c r="A23" s="381">
        <v>8</v>
      </c>
      <c r="B23" s="380">
        <v>1</v>
      </c>
      <c r="C23" s="379" t="s">
        <v>286</v>
      </c>
      <c r="D23" s="378">
        <v>41742058</v>
      </c>
    </row>
    <row r="24" spans="1:4" s="278" customFormat="1" ht="15" customHeight="1" thickBot="1">
      <c r="A24" s="381"/>
      <c r="B24" s="380">
        <v>2</v>
      </c>
      <c r="C24" s="379" t="s">
        <v>362</v>
      </c>
      <c r="D24" s="378"/>
    </row>
    <row r="25" spans="1:4" s="304" customFormat="1" ht="15" customHeight="1" thickBot="1">
      <c r="A25" s="377"/>
      <c r="B25" s="376"/>
      <c r="C25" s="305" t="s">
        <v>249</v>
      </c>
      <c r="D25" s="127">
        <f>D9+D16+D17+D20+D23</f>
        <v>50671279</v>
      </c>
    </row>
    <row r="26" spans="1:4" s="304" customFormat="1" ht="9.75" customHeight="1" thickBot="1">
      <c r="A26" s="375"/>
      <c r="B26" s="374"/>
      <c r="C26" s="373"/>
      <c r="D26" s="372"/>
    </row>
    <row r="27" spans="1:4" s="367" customFormat="1" ht="15" customHeight="1" thickBot="1">
      <c r="A27" s="371"/>
      <c r="B27" s="370"/>
      <c r="C27" s="369" t="s">
        <v>46</v>
      </c>
      <c r="D27" s="368"/>
    </row>
    <row r="28" spans="1:4" s="278" customFormat="1" ht="15" customHeight="1" thickBot="1">
      <c r="A28" s="294">
        <v>9</v>
      </c>
      <c r="B28" s="293"/>
      <c r="C28" s="292" t="s">
        <v>248</v>
      </c>
      <c r="D28" s="291">
        <f>SUM(D29:D35)</f>
        <v>49909279</v>
      </c>
    </row>
    <row r="29" spans="1:4" ht="15" customHeight="1">
      <c r="A29" s="286"/>
      <c r="B29" s="285">
        <v>1</v>
      </c>
      <c r="C29" s="328" t="s">
        <v>52</v>
      </c>
      <c r="D29" s="283">
        <v>27685572</v>
      </c>
    </row>
    <row r="30" spans="1:4" ht="15" customHeight="1">
      <c r="A30" s="286"/>
      <c r="B30" s="285">
        <v>2</v>
      </c>
      <c r="C30" s="284" t="s">
        <v>31</v>
      </c>
      <c r="D30" s="283">
        <v>5548707</v>
      </c>
    </row>
    <row r="31" spans="1:4" ht="15" customHeight="1">
      <c r="A31" s="299"/>
      <c r="B31" s="298">
        <v>3</v>
      </c>
      <c r="C31" s="297" t="s">
        <v>32</v>
      </c>
      <c r="D31" s="296">
        <v>16675000</v>
      </c>
    </row>
    <row r="32" spans="1:4" s="278" customFormat="1" ht="15" customHeight="1">
      <c r="A32" s="286"/>
      <c r="B32" s="285">
        <v>4</v>
      </c>
      <c r="C32" s="284" t="s">
        <v>111</v>
      </c>
      <c r="D32" s="283"/>
    </row>
    <row r="33" spans="1:4" s="278" customFormat="1" ht="15" customHeight="1">
      <c r="A33" s="311"/>
      <c r="B33" s="310">
        <v>5</v>
      </c>
      <c r="C33" s="284" t="s">
        <v>278</v>
      </c>
      <c r="D33" s="308"/>
    </row>
    <row r="34" spans="1:4" ht="15" customHeight="1">
      <c r="A34" s="311"/>
      <c r="B34" s="310">
        <v>6</v>
      </c>
      <c r="C34" s="323" t="s">
        <v>246</v>
      </c>
      <c r="D34" s="308"/>
    </row>
    <row r="35" spans="1:4" ht="15" customHeight="1" thickBot="1">
      <c r="A35" s="286"/>
      <c r="B35" s="285">
        <v>7</v>
      </c>
      <c r="C35" s="284" t="s">
        <v>33</v>
      </c>
      <c r="D35" s="283"/>
    </row>
    <row r="36" spans="1:4" s="278" customFormat="1" ht="15" customHeight="1" thickBot="1">
      <c r="A36" s="294">
        <v>10</v>
      </c>
      <c r="B36" s="293"/>
      <c r="C36" s="292" t="s">
        <v>245</v>
      </c>
      <c r="D36" s="291">
        <f>SUM(D37:D39)</f>
        <v>762000</v>
      </c>
    </row>
    <row r="37" spans="1:4" ht="15" customHeight="1">
      <c r="A37" s="286"/>
      <c r="B37" s="285">
        <v>1</v>
      </c>
      <c r="C37" s="284" t="s">
        <v>102</v>
      </c>
      <c r="D37" s="283"/>
    </row>
    <row r="38" spans="1:4" ht="15" customHeight="1">
      <c r="A38" s="286"/>
      <c r="B38" s="285">
        <v>2</v>
      </c>
      <c r="C38" s="284" t="s">
        <v>120</v>
      </c>
      <c r="D38" s="283">
        <v>762000</v>
      </c>
    </row>
    <row r="39" spans="1:4" ht="15" customHeight="1">
      <c r="A39" s="286"/>
      <c r="B39" s="285">
        <v>3</v>
      </c>
      <c r="C39" s="284" t="s">
        <v>243</v>
      </c>
      <c r="D39" s="283"/>
    </row>
    <row r="40" spans="1:4" ht="15" customHeight="1" thickBot="1">
      <c r="A40" s="366">
        <v>11</v>
      </c>
      <c r="B40" s="289"/>
      <c r="C40" s="365" t="s">
        <v>34</v>
      </c>
      <c r="D40" s="364">
        <v>0</v>
      </c>
    </row>
    <row r="41" spans="1:4" ht="15" customHeight="1">
      <c r="A41" s="315"/>
      <c r="B41" s="314">
        <v>1</v>
      </c>
      <c r="C41" s="363" t="s">
        <v>48</v>
      </c>
      <c r="D41" s="312"/>
    </row>
    <row r="42" spans="1:4" ht="15" customHeight="1" thickBot="1">
      <c r="A42" s="362"/>
      <c r="B42" s="361">
        <v>2</v>
      </c>
      <c r="C42" s="280" t="s">
        <v>277</v>
      </c>
      <c r="D42" s="279"/>
    </row>
    <row r="43" spans="1:4" ht="15" customHeight="1" thickBot="1">
      <c r="A43" s="307"/>
      <c r="B43" s="306"/>
      <c r="C43" s="305" t="s">
        <v>241</v>
      </c>
      <c r="D43" s="127">
        <f>D28+D36+D40</f>
        <v>50671279</v>
      </c>
    </row>
    <row r="44" ht="9.75" customHeight="1" thickBot="1"/>
    <row r="45" spans="1:4" ht="13.5" thickBot="1">
      <c r="A45" s="360" t="s">
        <v>240</v>
      </c>
      <c r="B45" s="359"/>
      <c r="C45" s="358"/>
      <c r="D45" s="445">
        <v>9</v>
      </c>
    </row>
  </sheetData>
  <sheetProtection/>
  <mergeCells count="2">
    <mergeCell ref="C5:C6"/>
    <mergeCell ref="D5:D6"/>
  </mergeCells>
  <printOptions horizontalCentered="1"/>
  <pageMargins left="0.7" right="0.7" top="0.75" bottom="0.75" header="0.3" footer="0.3"/>
  <pageSetup horizontalDpi="600" verticalDpi="600" orientation="portrait" paperSize="9" scale="102" r:id="rId1"/>
  <headerFooter alignWithMargins="0">
    <oddFooter>&amp;C&amp;P. oldal, összesen: &amp;N</oddFooter>
  </headerFooter>
  <rowBreaks count="1" manualBreakCount="1">
    <brk id="202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Layout" workbookViewId="0" topLeftCell="A1">
      <selection activeCell="B5" sqref="B5:B6"/>
    </sheetView>
  </sheetViews>
  <sheetFormatPr defaultColWidth="9.00390625" defaultRowHeight="12.75"/>
  <cols>
    <col min="1" max="1" width="49.125" style="10" customWidth="1"/>
    <col min="2" max="2" width="22.875" style="5" customWidth="1"/>
    <col min="3" max="3" width="42.125" style="5" customWidth="1"/>
    <col min="4" max="4" width="22.125" style="5" customWidth="1"/>
    <col min="5" max="16384" width="9.375" style="5" customWidth="1"/>
  </cols>
  <sheetData>
    <row r="1" spans="1:4" ht="39.75" customHeight="1">
      <c r="A1" s="22"/>
      <c r="B1" s="21"/>
      <c r="C1" s="21"/>
      <c r="D1" s="21"/>
    </row>
    <row r="2" ht="14.25" thickBot="1">
      <c r="D2" s="66" t="s">
        <v>379</v>
      </c>
    </row>
    <row r="3" spans="1:4" ht="24" customHeight="1" thickBot="1">
      <c r="A3" s="68" t="s">
        <v>40</v>
      </c>
      <c r="B3" s="69"/>
      <c r="C3" s="68" t="s">
        <v>46</v>
      </c>
      <c r="D3" s="70"/>
    </row>
    <row r="4" spans="1:4" s="15" customFormat="1" ht="35.25" customHeight="1" thickBot="1">
      <c r="A4" s="23" t="s">
        <v>50</v>
      </c>
      <c r="B4" s="14" t="s">
        <v>411</v>
      </c>
      <c r="C4" s="23" t="s">
        <v>50</v>
      </c>
      <c r="D4" s="206" t="s">
        <v>411</v>
      </c>
    </row>
    <row r="5" spans="1:4" ht="18" customHeight="1">
      <c r="A5" s="156" t="s">
        <v>384</v>
      </c>
      <c r="B5" s="72">
        <f>'3.1. sz. mell'!D9</f>
        <v>3589920</v>
      </c>
      <c r="C5" s="85" t="s">
        <v>52</v>
      </c>
      <c r="D5" s="73">
        <f>'3.1. sz. mell'!D51</f>
        <v>21894988</v>
      </c>
    </row>
    <row r="6" spans="1:4" ht="27.75" customHeight="1">
      <c r="A6" s="157" t="s">
        <v>126</v>
      </c>
      <c r="B6" s="75">
        <f>'3.1. sz. mell'!D16</f>
        <v>6500000</v>
      </c>
      <c r="C6" s="82" t="s">
        <v>53</v>
      </c>
      <c r="D6" s="76">
        <f>'3.1. sz. mell'!D52</f>
        <v>4429243</v>
      </c>
    </row>
    <row r="7" spans="1:4" ht="18" customHeight="1">
      <c r="A7" s="157" t="s">
        <v>105</v>
      </c>
      <c r="B7" s="75">
        <f>'3.1. sz. mell'!D25</f>
        <v>62880723</v>
      </c>
      <c r="C7" s="82" t="s">
        <v>54</v>
      </c>
      <c r="D7" s="76">
        <f>'3.1. sz. mell'!D53</f>
        <v>31896340</v>
      </c>
    </row>
    <row r="8" spans="1:4" ht="18" customHeight="1">
      <c r="A8" s="157" t="s">
        <v>336</v>
      </c>
      <c r="B8" s="75">
        <v>50034018</v>
      </c>
      <c r="C8" s="83" t="s">
        <v>111</v>
      </c>
      <c r="D8" s="76"/>
    </row>
    <row r="9" spans="1:4" ht="22.5" customHeight="1">
      <c r="A9" s="157" t="s">
        <v>45</v>
      </c>
      <c r="B9" s="75"/>
      <c r="C9" s="82" t="s">
        <v>351</v>
      </c>
      <c r="D9" s="76">
        <f>'3.1. sz. mell'!D54</f>
        <v>14237378</v>
      </c>
    </row>
    <row r="10" spans="1:4" ht="18" customHeight="1">
      <c r="A10" s="157" t="s">
        <v>385</v>
      </c>
      <c r="B10" s="75"/>
      <c r="C10" s="82" t="s">
        <v>352</v>
      </c>
      <c r="D10" s="76">
        <f>'3.1. sz. mell'!D55</f>
        <v>4625000</v>
      </c>
    </row>
    <row r="11" spans="1:4" ht="26.25" customHeight="1">
      <c r="A11" s="157" t="s">
        <v>96</v>
      </c>
      <c r="B11" s="75"/>
      <c r="C11" s="82" t="s">
        <v>221</v>
      </c>
      <c r="D11" s="76"/>
    </row>
    <row r="12" spans="1:4" ht="18" customHeight="1">
      <c r="A12" s="157" t="s">
        <v>115</v>
      </c>
      <c r="B12" s="75">
        <v>24327257</v>
      </c>
      <c r="C12" s="82" t="s">
        <v>55</v>
      </c>
      <c r="D12" s="76">
        <v>27506911</v>
      </c>
    </row>
    <row r="13" spans="1:4" ht="18" customHeight="1">
      <c r="A13" s="84" t="s">
        <v>386</v>
      </c>
      <c r="B13" s="75"/>
      <c r="C13" s="82" t="s">
        <v>98</v>
      </c>
      <c r="D13" s="76"/>
    </row>
    <row r="14" spans="1:4" ht="24">
      <c r="A14" s="84"/>
      <c r="B14" s="75"/>
      <c r="C14" s="84" t="s">
        <v>359</v>
      </c>
      <c r="D14" s="76">
        <f>'3.1. sz. mell'!D73</f>
        <v>41742058</v>
      </c>
    </row>
    <row r="15" spans="1:4" ht="18" customHeight="1">
      <c r="A15" s="84"/>
      <c r="B15" s="75"/>
      <c r="C15" s="84"/>
      <c r="D15" s="76"/>
    </row>
    <row r="16" spans="1:4" ht="18" customHeight="1">
      <c r="A16" s="84"/>
      <c r="B16" s="75"/>
      <c r="C16" s="84"/>
      <c r="D16" s="76"/>
    </row>
    <row r="17" spans="1:4" ht="18" customHeight="1">
      <c r="A17" s="84"/>
      <c r="B17" s="75"/>
      <c r="C17" s="84"/>
      <c r="D17" s="76"/>
    </row>
    <row r="18" spans="1:4" ht="18" customHeight="1">
      <c r="A18" s="84"/>
      <c r="B18" s="75"/>
      <c r="C18" s="84"/>
      <c r="D18" s="76"/>
    </row>
    <row r="19" spans="1:4" ht="18" customHeight="1" thickBot="1">
      <c r="A19" s="78"/>
      <c r="B19" s="80"/>
      <c r="C19" s="86"/>
      <c r="D19" s="81"/>
    </row>
    <row r="20" spans="1:4" ht="18" customHeight="1" thickBot="1">
      <c r="A20" s="125" t="s">
        <v>56</v>
      </c>
      <c r="B20" s="126">
        <f>SUM(B5:B19)</f>
        <v>147331918</v>
      </c>
      <c r="C20" s="125" t="s">
        <v>56</v>
      </c>
      <c r="D20" s="127">
        <f>SUM(D5:D19)</f>
        <v>146331918</v>
      </c>
    </row>
    <row r="21" spans="1:4" ht="18" customHeight="1" thickBot="1">
      <c r="A21" s="128" t="s">
        <v>57</v>
      </c>
      <c r="B21" s="129" t="str">
        <f>IF(((D20-B20)&gt;0),D20-B20,"----")</f>
        <v>----</v>
      </c>
      <c r="C21" s="128" t="s">
        <v>58</v>
      </c>
      <c r="D21" s="130">
        <f>IF(((B20-D20)&gt;0),B20-D20,"----")</f>
        <v>1000000</v>
      </c>
    </row>
  </sheetData>
  <sheetProtection/>
  <printOptions horizontalCentered="1"/>
  <pageMargins left="0.7" right="0.7" top="0.75" bottom="0.75" header="0.3" footer="0.3"/>
  <pageSetup horizontalDpi="300" verticalDpi="300" orientation="landscape" paperSize="9" scale="105" r:id="rId1"/>
  <headerFooter alignWithMargins="0">
    <oddHeader>&amp;C&amp;"Times New Roman CE,Félkövér"&amp;12I. Működési célú (folyó) bevételek, működési célú (folyó) kiadások mérlege
(Önkormányzati szinten)&amp;R&amp;"Times New Roman CE,Félkövér dőlt"&amp;12 4. számú melléklet</oddHeader>
    <oddFooter>&amp;C&amp;P.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view="pageLayout" workbookViewId="0" topLeftCell="A1">
      <selection activeCell="D14" sqref="D14"/>
    </sheetView>
  </sheetViews>
  <sheetFormatPr defaultColWidth="9.00390625" defaultRowHeight="12.75"/>
  <cols>
    <col min="1" max="1" width="49.125" style="10" customWidth="1"/>
    <col min="2" max="2" width="22.875" style="5" customWidth="1"/>
    <col min="3" max="3" width="42.125" style="5" customWidth="1"/>
    <col min="4" max="4" width="22.125" style="5" customWidth="1"/>
    <col min="5" max="16384" width="9.375" style="5" customWidth="1"/>
  </cols>
  <sheetData>
    <row r="1" spans="1:4" ht="39.75" customHeight="1">
      <c r="A1" s="22"/>
      <c r="B1" s="21"/>
      <c r="C1" s="21"/>
      <c r="D1" s="21"/>
    </row>
    <row r="2" ht="14.25" thickBot="1">
      <c r="D2" s="66" t="s">
        <v>387</v>
      </c>
    </row>
    <row r="3" spans="1:4" ht="24" customHeight="1" thickBot="1">
      <c r="A3" s="68" t="s">
        <v>40</v>
      </c>
      <c r="B3" s="69"/>
      <c r="C3" s="68" t="s">
        <v>46</v>
      </c>
      <c r="D3" s="70"/>
    </row>
    <row r="4" spans="1:4" s="15" customFormat="1" ht="35.25" customHeight="1" thickBot="1">
      <c r="A4" s="23" t="s">
        <v>50</v>
      </c>
      <c r="B4" s="14" t="s">
        <v>411</v>
      </c>
      <c r="C4" s="23" t="s">
        <v>50</v>
      </c>
      <c r="D4" s="206" t="s">
        <v>411</v>
      </c>
    </row>
    <row r="5" spans="1:4" ht="18" customHeight="1">
      <c r="A5" s="156" t="s">
        <v>51</v>
      </c>
      <c r="B5" s="72">
        <v>11082920</v>
      </c>
      <c r="C5" s="85" t="s">
        <v>52</v>
      </c>
      <c r="D5" s="73">
        <f>'1.sz.mell. '!D66</f>
        <v>49580560</v>
      </c>
    </row>
    <row r="6" spans="1:4" ht="27.75" customHeight="1">
      <c r="A6" s="157" t="s">
        <v>126</v>
      </c>
      <c r="B6" s="75">
        <f>'1.sz.mell. '!D7</f>
        <v>6500000</v>
      </c>
      <c r="C6" s="82" t="s">
        <v>53</v>
      </c>
      <c r="D6" s="184">
        <f>'1.sz.mell. '!D67</f>
        <v>9977950</v>
      </c>
    </row>
    <row r="7" spans="1:4" ht="18" customHeight="1">
      <c r="A7" s="157" t="s">
        <v>105</v>
      </c>
      <c r="B7" s="75">
        <f>'1.sz.mell. '!D16</f>
        <v>62880723</v>
      </c>
      <c r="C7" s="82" t="s">
        <v>54</v>
      </c>
      <c r="D7" s="76">
        <f>'1.sz.mell. '!D68</f>
        <v>48571340</v>
      </c>
    </row>
    <row r="8" spans="1:4" ht="18" customHeight="1">
      <c r="A8" s="157" t="s">
        <v>336</v>
      </c>
      <c r="B8" s="75">
        <v>50034018</v>
      </c>
      <c r="C8" s="83" t="s">
        <v>111</v>
      </c>
      <c r="D8" s="76"/>
    </row>
    <row r="9" spans="1:4" ht="22.5" customHeight="1">
      <c r="A9" s="157" t="s">
        <v>45</v>
      </c>
      <c r="B9" s="75"/>
      <c r="C9" s="82" t="s">
        <v>351</v>
      </c>
      <c r="D9" s="76">
        <f>'1.sz.mell. '!D69</f>
        <v>14237378</v>
      </c>
    </row>
    <row r="10" spans="1:4" ht="18" customHeight="1">
      <c r="A10" s="157" t="s">
        <v>220</v>
      </c>
      <c r="B10" s="75"/>
      <c r="C10" s="82" t="s">
        <v>352</v>
      </c>
      <c r="D10" s="76">
        <f>'1.sz.mell. '!D70</f>
        <v>4625000</v>
      </c>
    </row>
    <row r="11" spans="1:4" ht="26.25" customHeight="1">
      <c r="A11" s="157" t="s">
        <v>96</v>
      </c>
      <c r="B11" s="75"/>
      <c r="C11" s="82" t="s">
        <v>221</v>
      </c>
      <c r="D11" s="76"/>
    </row>
    <row r="12" spans="1:4" ht="18" customHeight="1">
      <c r="A12" s="157" t="s">
        <v>115</v>
      </c>
      <c r="B12" s="75">
        <v>25763478</v>
      </c>
      <c r="C12" s="82" t="s">
        <v>55</v>
      </c>
      <c r="D12" s="76">
        <v>27506911</v>
      </c>
    </row>
    <row r="13" spans="1:4" ht="18" customHeight="1">
      <c r="A13" s="84" t="s">
        <v>229</v>
      </c>
      <c r="B13" s="75"/>
      <c r="C13" s="82" t="s">
        <v>98</v>
      </c>
      <c r="D13" s="76"/>
    </row>
    <row r="14" spans="1:4" ht="24">
      <c r="A14" s="84"/>
      <c r="B14" s="75"/>
      <c r="C14" s="84" t="s">
        <v>359</v>
      </c>
      <c r="D14" s="76"/>
    </row>
    <row r="15" spans="1:4" ht="18" customHeight="1">
      <c r="A15" s="84"/>
      <c r="B15" s="75"/>
      <c r="C15" s="84"/>
      <c r="D15" s="76"/>
    </row>
    <row r="16" spans="1:4" ht="18" customHeight="1">
      <c r="A16" s="84"/>
      <c r="B16" s="75"/>
      <c r="C16" s="84"/>
      <c r="D16" s="76"/>
    </row>
    <row r="17" spans="1:4" ht="18" customHeight="1">
      <c r="A17" s="84"/>
      <c r="B17" s="75"/>
      <c r="C17" s="84"/>
      <c r="D17" s="76"/>
    </row>
    <row r="18" spans="1:4" ht="18" customHeight="1">
      <c r="A18" s="84"/>
      <c r="B18" s="75"/>
      <c r="C18" s="84"/>
      <c r="D18" s="76"/>
    </row>
    <row r="19" spans="1:4" ht="18" customHeight="1" thickBot="1">
      <c r="A19" s="78"/>
      <c r="B19" s="80"/>
      <c r="C19" s="86"/>
      <c r="D19" s="81"/>
    </row>
    <row r="20" spans="1:4" ht="18" customHeight="1" thickBot="1">
      <c r="A20" s="125" t="s">
        <v>56</v>
      </c>
      <c r="B20" s="126">
        <f>SUM(B5:B19)</f>
        <v>156261139</v>
      </c>
      <c r="C20" s="125" t="s">
        <v>56</v>
      </c>
      <c r="D20" s="127">
        <f>SUM(D5:D19)</f>
        <v>154499139</v>
      </c>
    </row>
    <row r="21" spans="1:4" ht="18" customHeight="1" thickBot="1">
      <c r="A21" s="128" t="s">
        <v>57</v>
      </c>
      <c r="B21" s="129" t="str">
        <f>IF(((D20-B20)&gt;0),D20-B20,"----")</f>
        <v>----</v>
      </c>
      <c r="C21" s="128" t="s">
        <v>58</v>
      </c>
      <c r="D21" s="130">
        <f>IF(((B20-D20)&gt;0),B20-D20,"----")</f>
        <v>1762000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  <headerFooter>
    <oddHeader>&amp;C&amp;"Times New Roman CE,Félkövér"&amp;12I. Működési célú (folyó) bevételek, működési célú (folyó) kiadások mérlege
(összevont)</oddHeader>
    <oddFooter>&amp;C&amp;P.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view="pageLayout" workbookViewId="0" topLeftCell="A1">
      <selection activeCell="C7" sqref="C7:C9"/>
    </sheetView>
  </sheetViews>
  <sheetFormatPr defaultColWidth="9.00390625" defaultRowHeight="12.75"/>
  <cols>
    <col min="1" max="1" width="46.375" style="10" customWidth="1"/>
    <col min="2" max="2" width="20.50390625" style="5" customWidth="1"/>
    <col min="3" max="3" width="46.125" style="5" customWidth="1"/>
    <col min="4" max="4" width="21.00390625" style="5" customWidth="1"/>
    <col min="5" max="16384" width="9.375" style="5" customWidth="1"/>
  </cols>
  <sheetData>
    <row r="1" spans="1:4" ht="47.25" customHeight="1">
      <c r="A1" s="22"/>
      <c r="B1" s="21"/>
      <c r="C1" s="21"/>
      <c r="D1" s="21"/>
    </row>
    <row r="2" ht="14.25" thickBot="1">
      <c r="D2" s="66" t="s">
        <v>387</v>
      </c>
    </row>
    <row r="3" spans="1:4" ht="24" customHeight="1" thickBot="1">
      <c r="A3" s="68" t="s">
        <v>40</v>
      </c>
      <c r="B3" s="69"/>
      <c r="C3" s="68" t="s">
        <v>46</v>
      </c>
      <c r="D3" s="70"/>
    </row>
    <row r="4" spans="1:4" s="15" customFormat="1" ht="35.25" customHeight="1" thickBot="1">
      <c r="A4" s="23" t="s">
        <v>50</v>
      </c>
      <c r="B4" s="14" t="s">
        <v>411</v>
      </c>
      <c r="C4" s="23" t="s">
        <v>50</v>
      </c>
      <c r="D4" s="14" t="s">
        <v>411</v>
      </c>
    </row>
    <row r="5" spans="1:4" ht="27.75" customHeight="1">
      <c r="A5" s="158" t="s">
        <v>94</v>
      </c>
      <c r="B5" s="71"/>
      <c r="C5" s="156" t="s">
        <v>102</v>
      </c>
      <c r="D5" s="73"/>
    </row>
    <row r="6" spans="1:4" ht="27.75" customHeight="1">
      <c r="A6" s="157" t="s">
        <v>93</v>
      </c>
      <c r="B6" s="74"/>
      <c r="C6" s="157" t="s">
        <v>128</v>
      </c>
      <c r="D6" s="76">
        <v>35075000</v>
      </c>
    </row>
    <row r="7" spans="1:4" ht="27.75" customHeight="1">
      <c r="A7" s="157" t="s">
        <v>95</v>
      </c>
      <c r="B7" s="74"/>
      <c r="C7" s="157" t="s">
        <v>350</v>
      </c>
      <c r="D7" s="76">
        <v>1000000</v>
      </c>
    </row>
    <row r="8" spans="1:4" ht="21" customHeight="1">
      <c r="A8" s="157" t="s">
        <v>336</v>
      </c>
      <c r="B8" s="74">
        <v>35075000</v>
      </c>
      <c r="C8" s="157" t="s">
        <v>103</v>
      </c>
      <c r="D8" s="76"/>
    </row>
    <row r="9" spans="1:4" ht="21" customHeight="1">
      <c r="A9" s="157" t="s">
        <v>44</v>
      </c>
      <c r="B9" s="74"/>
      <c r="C9" s="157" t="s">
        <v>59</v>
      </c>
      <c r="D9" s="76"/>
    </row>
    <row r="10" spans="1:4" ht="25.5" customHeight="1">
      <c r="A10" s="157" t="s">
        <v>297</v>
      </c>
      <c r="B10" s="75"/>
      <c r="C10" s="157" t="s">
        <v>298</v>
      </c>
      <c r="D10" s="76"/>
    </row>
    <row r="11" spans="1:4" ht="24.75" customHeight="1">
      <c r="A11" s="157" t="s">
        <v>253</v>
      </c>
      <c r="B11" s="74"/>
      <c r="C11" s="157" t="s">
        <v>130</v>
      </c>
      <c r="D11" s="76"/>
    </row>
    <row r="12" spans="1:4" ht="27.75" customHeight="1">
      <c r="A12" s="157" t="s">
        <v>45</v>
      </c>
      <c r="B12" s="74"/>
      <c r="C12" s="84" t="s">
        <v>176</v>
      </c>
      <c r="D12" s="76"/>
    </row>
    <row r="13" spans="1:4" ht="21" customHeight="1">
      <c r="A13" s="157" t="s">
        <v>230</v>
      </c>
      <c r="B13" s="74"/>
      <c r="C13" s="84" t="s">
        <v>177</v>
      </c>
      <c r="D13" s="76"/>
    </row>
    <row r="14" spans="1:4" ht="21" customHeight="1">
      <c r="A14" s="157" t="s">
        <v>115</v>
      </c>
      <c r="B14" s="74"/>
      <c r="C14" s="84"/>
      <c r="D14" s="76"/>
    </row>
    <row r="15" spans="1:4" ht="21" customHeight="1" thickBot="1">
      <c r="A15" s="157"/>
      <c r="B15" s="74"/>
      <c r="C15" s="84"/>
      <c r="D15" s="76"/>
    </row>
    <row r="16" spans="1:4" ht="24" customHeight="1" thickBot="1">
      <c r="A16" s="125" t="s">
        <v>56</v>
      </c>
      <c r="B16" s="126">
        <f>SUM(B5:B15)</f>
        <v>35075000</v>
      </c>
      <c r="C16" s="125" t="s">
        <v>56</v>
      </c>
      <c r="D16" s="127">
        <f>SUM(D5:D15)</f>
        <v>36075000</v>
      </c>
    </row>
    <row r="17" spans="1:4" ht="23.25" customHeight="1" thickBot="1">
      <c r="A17" s="128" t="s">
        <v>57</v>
      </c>
      <c r="B17" s="129">
        <f>IF(((D16-B16)&gt;0),D16-B16,"----")</f>
        <v>1000000</v>
      </c>
      <c r="C17" s="128" t="s">
        <v>58</v>
      </c>
      <c r="D17" s="130" t="str">
        <f>IF(((B16-D16)&gt;0),B16-D16,"----")</f>
        <v>----</v>
      </c>
    </row>
  </sheetData>
  <sheetProtection/>
  <printOptions horizontalCentered="1"/>
  <pageMargins left="0.7" right="0.7" top="0.75" bottom="0.75" header="0.3" footer="0.3"/>
  <pageSetup horizontalDpi="600" verticalDpi="600" orientation="landscape" paperSize="9" scale="105" r:id="rId1"/>
  <headerFooter alignWithMargins="0">
    <oddHeader>&amp;C&amp;"Times New Roman CE,Félkövér"&amp;14II. Tőkejellegű bevételek és kiadások mérlege
(Önkormányzati szinten)&amp;R&amp;"Times New Roman CE,Félkövér dőlt"&amp;12 5. számú melléklet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7"/>
  <sheetViews>
    <sheetView view="pageLayout" workbookViewId="0" topLeftCell="A1">
      <selection activeCell="D6" sqref="D6"/>
    </sheetView>
  </sheetViews>
  <sheetFormatPr defaultColWidth="9.00390625" defaultRowHeight="12.75"/>
  <cols>
    <col min="1" max="1" width="46.375" style="10" customWidth="1"/>
    <col min="2" max="2" width="20.50390625" style="5" customWidth="1"/>
    <col min="3" max="3" width="46.125" style="5" customWidth="1"/>
    <col min="4" max="4" width="21.00390625" style="5" customWidth="1"/>
    <col min="5" max="16384" width="9.375" style="5" customWidth="1"/>
  </cols>
  <sheetData>
    <row r="1" spans="1:4" ht="47.25" customHeight="1">
      <c r="A1" s="22"/>
      <c r="B1" s="21"/>
      <c r="C1" s="21"/>
      <c r="D1" s="21"/>
    </row>
    <row r="2" ht="14.25" thickBot="1">
      <c r="D2" s="66" t="s">
        <v>379</v>
      </c>
    </row>
    <row r="3" spans="1:4" ht="24" customHeight="1" thickBot="1">
      <c r="A3" s="68" t="s">
        <v>40</v>
      </c>
      <c r="B3" s="69"/>
      <c r="C3" s="68" t="s">
        <v>46</v>
      </c>
      <c r="D3" s="70"/>
    </row>
    <row r="4" spans="1:4" s="15" customFormat="1" ht="35.25" customHeight="1" thickBot="1">
      <c r="A4" s="23" t="s">
        <v>50</v>
      </c>
      <c r="B4" s="14" t="s">
        <v>411</v>
      </c>
      <c r="C4" s="23" t="s">
        <v>50</v>
      </c>
      <c r="D4" s="14" t="s">
        <v>411</v>
      </c>
    </row>
    <row r="5" spans="1:4" ht="27.75" customHeight="1">
      <c r="A5" s="158" t="s">
        <v>94</v>
      </c>
      <c r="B5" s="71"/>
      <c r="C5" s="156" t="s">
        <v>102</v>
      </c>
      <c r="D5" s="73"/>
    </row>
    <row r="6" spans="1:4" ht="27.75" customHeight="1">
      <c r="A6" s="157" t="s">
        <v>93</v>
      </c>
      <c r="B6" s="74"/>
      <c r="C6" s="157" t="s">
        <v>128</v>
      </c>
      <c r="D6" s="76">
        <v>35837000</v>
      </c>
    </row>
    <row r="7" spans="1:4" ht="27.75" customHeight="1">
      <c r="A7" s="157" t="s">
        <v>95</v>
      </c>
      <c r="B7" s="74"/>
      <c r="C7" s="157" t="s">
        <v>350</v>
      </c>
      <c r="D7" s="76">
        <v>1000000</v>
      </c>
    </row>
    <row r="8" spans="1:4" ht="21" customHeight="1">
      <c r="A8" s="157" t="s">
        <v>336</v>
      </c>
      <c r="B8" s="74">
        <v>35075000</v>
      </c>
      <c r="C8" s="157" t="s">
        <v>103</v>
      </c>
      <c r="D8" s="76"/>
    </row>
    <row r="9" spans="1:4" ht="21" customHeight="1">
      <c r="A9" s="157" t="s">
        <v>44</v>
      </c>
      <c r="B9" s="74"/>
      <c r="C9" s="157" t="s">
        <v>59</v>
      </c>
      <c r="D9" s="76"/>
    </row>
    <row r="10" spans="1:4" ht="25.5" customHeight="1">
      <c r="A10" s="157" t="s">
        <v>297</v>
      </c>
      <c r="B10" s="75"/>
      <c r="C10" s="157" t="s">
        <v>298</v>
      </c>
      <c r="D10" s="76"/>
    </row>
    <row r="11" spans="1:4" ht="24.75" customHeight="1">
      <c r="A11" s="157" t="s">
        <v>127</v>
      </c>
      <c r="B11" s="74"/>
      <c r="C11" s="157" t="s">
        <v>130</v>
      </c>
      <c r="D11" s="76"/>
    </row>
    <row r="12" spans="1:4" ht="27.75" customHeight="1">
      <c r="A12" s="157" t="s">
        <v>45</v>
      </c>
      <c r="B12" s="74"/>
      <c r="C12" s="84" t="s">
        <v>176</v>
      </c>
      <c r="D12" s="76"/>
    </row>
    <row r="13" spans="1:4" ht="21" customHeight="1">
      <c r="A13" s="157" t="s">
        <v>230</v>
      </c>
      <c r="B13" s="74"/>
      <c r="C13" s="84" t="s">
        <v>177</v>
      </c>
      <c r="D13" s="76"/>
    </row>
    <row r="14" spans="1:4" ht="21" customHeight="1">
      <c r="A14" s="157" t="s">
        <v>115</v>
      </c>
      <c r="B14" s="74">
        <f>'5.sz.mell '!B14:B16</f>
        <v>0</v>
      </c>
      <c r="C14" s="84"/>
      <c r="D14" s="76"/>
    </row>
    <row r="15" spans="1:4" ht="21" customHeight="1" thickBot="1">
      <c r="A15" s="157"/>
      <c r="B15" s="74"/>
      <c r="C15" s="84"/>
      <c r="D15" s="76"/>
    </row>
    <row r="16" spans="1:4" ht="24" customHeight="1" thickBot="1">
      <c r="A16" s="125" t="s">
        <v>56</v>
      </c>
      <c r="B16" s="126">
        <f>SUM(B5:B15)</f>
        <v>35075000</v>
      </c>
      <c r="C16" s="125" t="s">
        <v>56</v>
      </c>
      <c r="D16" s="127">
        <f>SUM(D5:D15)</f>
        <v>36837000</v>
      </c>
    </row>
    <row r="17" spans="1:4" ht="23.25" customHeight="1" thickBot="1">
      <c r="A17" s="128" t="s">
        <v>57</v>
      </c>
      <c r="B17" s="129">
        <f>IF(((D16-B16)&gt;0),D16-B16,"----")</f>
        <v>1762000</v>
      </c>
      <c r="C17" s="128" t="s">
        <v>58</v>
      </c>
      <c r="D17" s="130" t="str">
        <f>IF(((B16-D16)&gt;0),B16-D16,"----")</f>
        <v>----</v>
      </c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Header>&amp;C&amp;"Times New Roman CE,Félkövér"&amp;14II. Tőkejellegű bevételek és kiadások mérlege
(összevont)</oddHeader>
    <oddFooter>&amp;C&amp;P.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C19"/>
  <sheetViews>
    <sheetView view="pageLayout" workbookViewId="0" topLeftCell="A1">
      <selection activeCell="B8" sqref="B8:B10"/>
    </sheetView>
  </sheetViews>
  <sheetFormatPr defaultColWidth="9.00390625" defaultRowHeight="12.75"/>
  <cols>
    <col min="1" max="1" width="27.375" style="10" customWidth="1"/>
    <col min="2" max="2" width="49.50390625" style="5" customWidth="1"/>
    <col min="3" max="3" width="20.50390625" style="5" bestFit="1" customWidth="1"/>
    <col min="4" max="4" width="12.875" style="5" customWidth="1"/>
    <col min="5" max="5" width="13.875" style="5" customWidth="1"/>
    <col min="6" max="16384" width="9.375" style="5" customWidth="1"/>
  </cols>
  <sheetData>
    <row r="1" ht="21.75" customHeight="1" thickBot="1"/>
    <row r="2" spans="2:3" s="15" customFormat="1" ht="44.25" customHeight="1" thickBot="1">
      <c r="B2" s="23" t="s">
        <v>60</v>
      </c>
      <c r="C2" s="14" t="s">
        <v>412</v>
      </c>
    </row>
    <row r="3" spans="2:3" s="29" customFormat="1" ht="12" customHeight="1" thickBot="1">
      <c r="B3" s="87">
        <v>1</v>
      </c>
      <c r="C3" s="88">
        <v>5</v>
      </c>
    </row>
    <row r="4" spans="2:3" ht="18" customHeight="1">
      <c r="B4" s="534" t="s">
        <v>413</v>
      </c>
      <c r="C4" s="538">
        <v>35075000</v>
      </c>
    </row>
    <row r="5" spans="2:3" ht="18" customHeight="1">
      <c r="B5" s="535"/>
      <c r="C5" s="539"/>
    </row>
    <row r="6" spans="2:3" ht="18" customHeight="1">
      <c r="B6" s="535"/>
      <c r="C6" s="539"/>
    </row>
    <row r="7" spans="2:3" ht="18" customHeight="1">
      <c r="B7" s="535"/>
      <c r="C7" s="539"/>
    </row>
    <row r="8" spans="2:3" ht="18" customHeight="1">
      <c r="B8" s="535"/>
      <c r="C8" s="539"/>
    </row>
    <row r="9" spans="2:3" ht="18" customHeight="1">
      <c r="B9" s="536"/>
      <c r="C9" s="539"/>
    </row>
    <row r="10" spans="2:3" ht="18" customHeight="1">
      <c r="B10" s="535"/>
      <c r="C10" s="539"/>
    </row>
    <row r="11" spans="2:3" ht="18" customHeight="1">
      <c r="B11" s="535"/>
      <c r="C11" s="539"/>
    </row>
    <row r="12" spans="2:3" ht="18" customHeight="1">
      <c r="B12" s="537"/>
      <c r="C12" s="539"/>
    </row>
    <row r="13" spans="2:3" ht="18" customHeight="1">
      <c r="B13" s="535"/>
      <c r="C13" s="539"/>
    </row>
    <row r="14" spans="2:3" ht="18" customHeight="1">
      <c r="B14" s="535"/>
      <c r="C14" s="539"/>
    </row>
    <row r="15" spans="2:3" ht="18" customHeight="1">
      <c r="B15" s="535"/>
      <c r="C15" s="539"/>
    </row>
    <row r="16" spans="2:3" ht="18" customHeight="1">
      <c r="B16" s="535"/>
      <c r="C16" s="539"/>
    </row>
    <row r="17" spans="2:3" ht="18" customHeight="1" thickBot="1">
      <c r="B17" s="78"/>
      <c r="C17" s="540"/>
    </row>
    <row r="18" spans="2:3" s="6" customFormat="1" ht="18" customHeight="1" thickBot="1">
      <c r="B18" s="132" t="s">
        <v>56</v>
      </c>
      <c r="C18" s="131">
        <f>SUM(C4:C17)</f>
        <v>35075000</v>
      </c>
    </row>
    <row r="19" ht="12.75">
      <c r="B19" s="10"/>
    </row>
  </sheetData>
  <sheetProtection/>
  <printOptions horizontalCentered="1"/>
  <pageMargins left="0.7" right="0.7" top="0.75" bottom="0.75" header="0.3" footer="0.3"/>
  <pageSetup horizontalDpi="600" verticalDpi="600" orientation="landscape" paperSize="9" scale="105" r:id="rId1"/>
  <headerFooter alignWithMargins="0">
    <oddHeader xml:space="preserve">&amp;C&amp;"Times New Roman CE,Félkövér"&amp;14Beruházási kiadások
előirányzata célonként &amp;R&amp;"Times New Roman CE,Félkövér dőlt"&amp;12 6. számú melléklet&amp;"Times New Roman CE,Normál"&amp;10
   </oddHeader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Windows-felhasználó</cp:lastModifiedBy>
  <cp:lastPrinted>2019-03-04T14:51:30Z</cp:lastPrinted>
  <dcterms:created xsi:type="dcterms:W3CDTF">1999-10-30T10:30:45Z</dcterms:created>
  <dcterms:modified xsi:type="dcterms:W3CDTF">2019-03-11T10:16:47Z</dcterms:modified>
  <cp:category/>
  <cp:version/>
  <cp:contentType/>
  <cp:contentStatus/>
</cp:coreProperties>
</file>